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 activeTab="1"/>
  </bookViews>
  <sheets>
    <sheet name="CD effic_1 O e 3 inp" sheetId="1" r:id="rId1"/>
    <sheet name="Foglio2" sheetId="2" r:id="rId2"/>
    <sheet name="Foglio3" sheetId="3" r:id="rId3"/>
  </sheets>
  <definedNames>
    <definedName name="alfa1">'CD effic_1 O e 3 inp'!$M$2</definedName>
    <definedName name="alfa2">'CD effic_1 O e 3 inp'!$M$3</definedName>
    <definedName name="alfa3">'CD effic_1 O e 3 inp'!$M$4</definedName>
    <definedName name="gamma">Foglio2!$F$2:$F$51</definedName>
    <definedName name="inp1_b">Foglio2!$M$2</definedName>
    <definedName name="inp1_e">Foglio2!$M$1</definedName>
    <definedName name="inp2_b">Foglio2!$N$2</definedName>
    <definedName name="inp2_e">Foglio2!$N$1</definedName>
    <definedName name="inp3_b">Foglio2!$O$2</definedName>
    <definedName name="inp3_e">Foglio2!$O$1</definedName>
    <definedName name="outp_b">Foglio2!$P$2</definedName>
    <definedName name="outp_e">Foglio2!$P$1</definedName>
    <definedName name="outp_effic">Foglio2!$P$3</definedName>
    <definedName name="para">'CD effic_1 O e 3 inp'!$M$1</definedName>
    <definedName name="solver_adj" localSheetId="0" hidden="1">'CD effic_1 O e 3 inp'!$M$2,'CD effic_1 O e 3 inp'!$M$3,'CD effic_1 O e 3 inp'!$M$4,'CD effic_1 O e 3 inp'!$M$1</definedName>
    <definedName name="solver_adj" localSheetId="1" hidden="1">Foglio2!$F$2:$F$51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'CD effic_1 O e 3 inp'!$G$2:$G$51</definedName>
    <definedName name="solver_lhs1" localSheetId="1" hidden="1">Foglio2!$F$2:$F$51</definedName>
    <definedName name="solver_lhs2" localSheetId="1" hidden="1">Foglio2!$M$2</definedName>
    <definedName name="solver_lhs3" localSheetId="1" hidden="1">Foglio2!$N$2</definedName>
    <definedName name="solver_lhs4" localSheetId="1" hidden="1">Foglio2!$O$2</definedName>
    <definedName name="solver_lhs5" localSheetId="1" hidden="1">Foglio2!$L$4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'CD effic_1 O e 3 inp'!$M$6</definedName>
    <definedName name="solver_opt" localSheetId="1" hidden="1">Foglio2!$P$2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bv" localSheetId="1" hidden="1">2</definedName>
    <definedName name="solver_rel1" localSheetId="0" hidden="1">1</definedName>
    <definedName name="solver_rel1" localSheetId="1" hidden="1">3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hs1" localSheetId="0" hidden="1">0</definedName>
    <definedName name="solver_rhs1" localSheetId="1" hidden="1">0</definedName>
    <definedName name="solver_rhs2" localSheetId="1" hidden="1">inp1_e</definedName>
    <definedName name="solver_rhs3" localSheetId="1" hidden="1">inp2_e</definedName>
    <definedName name="solver_rhs4" localSheetId="1" hidden="1">inp3_e</definedName>
    <definedName name="solver_rhs5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1</definedName>
    <definedName name="solver_tol" localSheetId="1" hidden="1">1</definedName>
    <definedName name="solver_typ" localSheetId="0" hidden="1">2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sommagamma">Foglio2!$L$4</definedName>
    <definedName name="sommascarti">'CD effic_1 O e 3 inp'!$M$6</definedName>
  </definedNames>
  <calcPr calcId="145621"/>
</workbook>
</file>

<file path=xl/calcChain.xml><?xml version="1.0" encoding="utf-8"?>
<calcChain xmlns="http://schemas.openxmlformats.org/spreadsheetml/2006/main">
  <c r="M2" i="2" l="1"/>
  <c r="N2" i="2"/>
  <c r="O2" i="2"/>
  <c r="P2" i="2"/>
  <c r="L4" i="2"/>
  <c r="M1" i="2"/>
  <c r="P1" i="2"/>
  <c r="O1" i="2"/>
  <c r="N1" i="2"/>
  <c r="P3" i="2" l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2" i="1"/>
  <c r="J2" i="1" s="1"/>
  <c r="F3" i="1"/>
  <c r="G3" i="1" s="1"/>
  <c r="H3" i="1" s="1"/>
  <c r="F4" i="1"/>
  <c r="G4" i="1" s="1"/>
  <c r="H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40" i="1"/>
  <c r="G40" i="1" s="1"/>
  <c r="H40" i="1" s="1"/>
  <c r="F41" i="1"/>
  <c r="G41" i="1" s="1"/>
  <c r="H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47" i="1"/>
  <c r="G47" i="1" s="1"/>
  <c r="H47" i="1" s="1"/>
  <c r="F48" i="1"/>
  <c r="G48" i="1" s="1"/>
  <c r="H48" i="1" s="1"/>
  <c r="F49" i="1"/>
  <c r="G49" i="1" s="1"/>
  <c r="H49" i="1" s="1"/>
  <c r="F50" i="1"/>
  <c r="G50" i="1" s="1"/>
  <c r="H50" i="1" s="1"/>
  <c r="F51" i="1"/>
  <c r="G51" i="1" s="1"/>
  <c r="H51" i="1" s="1"/>
  <c r="F2" i="1"/>
  <c r="G2" i="1" s="1"/>
  <c r="H2" i="1" s="1"/>
  <c r="M6" i="1" l="1"/>
</calcChain>
</file>

<file path=xl/sharedStrings.xml><?xml version="1.0" encoding="utf-8"?>
<sst xmlns="http://schemas.openxmlformats.org/spreadsheetml/2006/main" count="26" uniqueCount="21">
  <si>
    <t>ord</t>
  </si>
  <si>
    <t>x1</t>
  </si>
  <si>
    <t>x2</t>
  </si>
  <si>
    <t>x3</t>
  </si>
  <si>
    <t>y</t>
  </si>
  <si>
    <t>para</t>
  </si>
  <si>
    <t>alfa1</t>
  </si>
  <si>
    <t>alfa2</t>
  </si>
  <si>
    <t>alfa3</t>
  </si>
  <si>
    <t>Ycd</t>
  </si>
  <si>
    <t>scarti</t>
  </si>
  <si>
    <t>scartiq</t>
  </si>
  <si>
    <t>sommascarti</t>
  </si>
  <si>
    <t>indice Oeff</t>
  </si>
  <si>
    <t>indice Ieff</t>
  </si>
  <si>
    <t>gamma</t>
  </si>
  <si>
    <t>esaminata</t>
  </si>
  <si>
    <t>oeff</t>
  </si>
  <si>
    <t>benchmark</t>
  </si>
  <si>
    <t>sommagamma</t>
  </si>
  <si>
    <t>outp_efficienza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</si>
</sst>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/>
    <xf numFmtId="165" fontId="0" fillId="0" borderId="0" xfId="1" applyNumberFormat="1" applyFont="1"/>
    <xf numFmtId="0" fontId="0" fillId="2" borderId="1" xfId="0" applyFill="1" applyBorder="1"/>
    <xf numFmtId="0" fontId="0" fillId="3" borderId="1" xfId="0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20409</xdr:colOff>
      <xdr:row>15</xdr:row>
      <xdr:rowOff>80632</xdr:rowOff>
    </xdr:from>
    <xdr:to>
      <xdr:col>14</xdr:col>
      <xdr:colOff>373833</xdr:colOff>
      <xdr:row>24</xdr:row>
      <xdr:rowOff>182024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1713" y="2938132"/>
          <a:ext cx="2169977" cy="181589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24</xdr:col>
      <xdr:colOff>72287</xdr:colOff>
      <xdr:row>16</xdr:row>
      <xdr:rowOff>123572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6661" y="1143000"/>
          <a:ext cx="9542858" cy="20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140" zoomScaleNormal="140" workbookViewId="0">
      <selection activeCell="I3" sqref="I3"/>
    </sheetView>
  </sheetViews>
  <sheetFormatPr defaultRowHeight="15" x14ac:dyDescent="0.25"/>
  <cols>
    <col min="2" max="2" width="5.42578125" bestFit="1" customWidth="1"/>
    <col min="3" max="3" width="3" bestFit="1" customWidth="1"/>
    <col min="4" max="4" width="12" bestFit="1" customWidth="1"/>
    <col min="9" max="9" width="10.42578125" customWidth="1"/>
    <col min="12" max="12" width="12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</v>
      </c>
      <c r="G1" t="s">
        <v>10</v>
      </c>
      <c r="H1" t="s">
        <v>11</v>
      </c>
      <c r="I1" t="s">
        <v>13</v>
      </c>
      <c r="J1" t="s">
        <v>14</v>
      </c>
      <c r="L1" t="s">
        <v>5</v>
      </c>
      <c r="M1" s="1">
        <v>66.638112601696406</v>
      </c>
    </row>
    <row r="2" spans="1:16" x14ac:dyDescent="0.25">
      <c r="A2">
        <v>1</v>
      </c>
      <c r="B2" s="3">
        <v>2208</v>
      </c>
      <c r="C2" s="3">
        <v>13</v>
      </c>
      <c r="D2" s="3">
        <v>0.47709692136238757</v>
      </c>
      <c r="E2">
        <v>172.65451601769607</v>
      </c>
      <c r="F2">
        <f t="shared" ref="F2:F33" si="0">para*B2^alfa1*C2^alfa2*D2^alfa3</f>
        <v>188.26697044543997</v>
      </c>
      <c r="G2" s="2">
        <f>E2-F2</f>
        <v>-15.612454427743899</v>
      </c>
      <c r="H2">
        <f>G2^2</f>
        <v>243.74873325838007</v>
      </c>
      <c r="I2">
        <f>E2/F2</f>
        <v>0.91707279088411098</v>
      </c>
      <c r="J2">
        <f>I2^(1/SUM($M$2:$M$4))</f>
        <v>0.90025027725515905</v>
      </c>
      <c r="L2" t="s">
        <v>6</v>
      </c>
      <c r="M2" s="1">
        <v>0.11840293028000637</v>
      </c>
      <c r="P2">
        <v>100</v>
      </c>
    </row>
    <row r="3" spans="1:16" x14ac:dyDescent="0.25">
      <c r="A3">
        <v>2</v>
      </c>
      <c r="B3">
        <v>3837</v>
      </c>
      <c r="C3">
        <v>5</v>
      </c>
      <c r="D3">
        <v>1.7468148414035396</v>
      </c>
      <c r="E3">
        <v>322.58082164260679</v>
      </c>
      <c r="F3">
        <f t="shared" si="0"/>
        <v>322.58082158632675</v>
      </c>
      <c r="G3" s="2">
        <f t="shared" ref="G3:G51" si="1">E3-F3</f>
        <v>5.6280043736478547E-8</v>
      </c>
      <c r="H3">
        <f t="shared" ref="H3:H51" si="2">G3^2</f>
        <v>3.1674433229799381E-15</v>
      </c>
      <c r="I3">
        <f t="shared" ref="I3:I51" si="3">E3/F3</f>
        <v>1.000000000174468</v>
      </c>
      <c r="J3">
        <f t="shared" ref="J3:J51" si="4">I3^(1/SUM($M$2:$M$4))</f>
        <v>1.0000000002117808</v>
      </c>
      <c r="L3" t="s">
        <v>7</v>
      </c>
      <c r="M3" s="1">
        <v>0.19634882101825374</v>
      </c>
      <c r="P3">
        <v>7.0000000000000007E-2</v>
      </c>
    </row>
    <row r="4" spans="1:16" x14ac:dyDescent="0.25">
      <c r="A4">
        <v>3</v>
      </c>
      <c r="B4">
        <v>2528</v>
      </c>
      <c r="C4">
        <v>6</v>
      </c>
      <c r="D4">
        <v>2.4519425549371885</v>
      </c>
      <c r="E4">
        <v>342.44900133173701</v>
      </c>
      <c r="F4">
        <f t="shared" si="0"/>
        <v>378.17743360170738</v>
      </c>
      <c r="G4" s="2">
        <f t="shared" si="1"/>
        <v>-35.728432269970369</v>
      </c>
      <c r="H4">
        <f t="shared" si="2"/>
        <v>1276.52087246986</v>
      </c>
      <c r="I4">
        <f t="shared" si="3"/>
        <v>0.90552468472352265</v>
      </c>
      <c r="J4">
        <f t="shared" si="4"/>
        <v>0.88650815479783329</v>
      </c>
      <c r="L4" t="s">
        <v>8</v>
      </c>
      <c r="M4" s="1">
        <v>0.50906245632696379</v>
      </c>
      <c r="P4">
        <v>0.2</v>
      </c>
    </row>
    <row r="5" spans="1:16" x14ac:dyDescent="0.25">
      <c r="A5">
        <v>4</v>
      </c>
      <c r="B5">
        <v>4315</v>
      </c>
      <c r="C5">
        <v>7</v>
      </c>
      <c r="D5">
        <v>2.3850379441349516</v>
      </c>
      <c r="E5">
        <v>202.02970136312834</v>
      </c>
      <c r="F5">
        <f t="shared" si="0"/>
        <v>409.46591047742152</v>
      </c>
      <c r="G5" s="2">
        <f t="shared" si="1"/>
        <v>-207.43620911429318</v>
      </c>
      <c r="H5">
        <f t="shared" si="2"/>
        <v>43029.780851708769</v>
      </c>
      <c r="I5">
        <f t="shared" si="3"/>
        <v>0.49339809784792454</v>
      </c>
      <c r="J5">
        <f t="shared" si="4"/>
        <v>0.42421191483442877</v>
      </c>
      <c r="P5">
        <v>0.5</v>
      </c>
    </row>
    <row r="6" spans="1:16" x14ac:dyDescent="0.25">
      <c r="A6">
        <v>5</v>
      </c>
      <c r="B6">
        <v>1809</v>
      </c>
      <c r="C6">
        <v>13</v>
      </c>
      <c r="D6">
        <v>1.0282631003925677</v>
      </c>
      <c r="E6">
        <v>157.11937666983499</v>
      </c>
      <c r="F6">
        <f t="shared" si="0"/>
        <v>271.82928532871949</v>
      </c>
      <c r="G6" s="2">
        <f t="shared" si="1"/>
        <v>-114.7099086588845</v>
      </c>
      <c r="H6">
        <f t="shared" si="2"/>
        <v>13158.363144529625</v>
      </c>
      <c r="I6">
        <f t="shared" si="3"/>
        <v>0.57800754057765569</v>
      </c>
      <c r="J6">
        <f t="shared" si="4"/>
        <v>0.5140663676403211</v>
      </c>
      <c r="L6" t="s">
        <v>12</v>
      </c>
      <c r="M6">
        <f>SUM(H2:H52)</f>
        <v>589181.848981602</v>
      </c>
    </row>
    <row r="7" spans="1:16" x14ac:dyDescent="0.25">
      <c r="A7">
        <v>6</v>
      </c>
      <c r="B7">
        <v>1231</v>
      </c>
      <c r="C7">
        <v>16</v>
      </c>
      <c r="D7">
        <v>0.18798177598173882</v>
      </c>
      <c r="E7">
        <v>56.344867427741043</v>
      </c>
      <c r="F7">
        <f t="shared" si="0"/>
        <v>113.90044362437058</v>
      </c>
      <c r="G7" s="2">
        <f t="shared" si="1"/>
        <v>-57.555576196629538</v>
      </c>
      <c r="H7">
        <f t="shared" si="2"/>
        <v>3312.6443513260288</v>
      </c>
      <c r="I7">
        <f t="shared" si="3"/>
        <v>0.49468523242595408</v>
      </c>
      <c r="J7">
        <f t="shared" si="4"/>
        <v>0.42555561113521567</v>
      </c>
    </row>
    <row r="8" spans="1:16" x14ac:dyDescent="0.25">
      <c r="A8">
        <v>7</v>
      </c>
      <c r="B8">
        <v>3347</v>
      </c>
      <c r="C8">
        <v>13</v>
      </c>
      <c r="D8">
        <v>2.3141483516963088</v>
      </c>
      <c r="E8">
        <v>185.22351733145706</v>
      </c>
      <c r="F8">
        <f t="shared" si="0"/>
        <v>441.84667794331892</v>
      </c>
      <c r="G8" s="2">
        <f t="shared" si="1"/>
        <v>-256.62316061186186</v>
      </c>
      <c r="H8">
        <f t="shared" si="2"/>
        <v>65855.44656242145</v>
      </c>
      <c r="I8">
        <f t="shared" si="3"/>
        <v>0.41920314574644812</v>
      </c>
      <c r="J8">
        <f t="shared" si="4"/>
        <v>0.34807593968297806</v>
      </c>
    </row>
    <row r="9" spans="1:16" x14ac:dyDescent="0.25">
      <c r="A9">
        <v>8</v>
      </c>
      <c r="B9">
        <v>2919</v>
      </c>
      <c r="C9">
        <v>5</v>
      </c>
      <c r="D9">
        <v>4.8750692605042278E-2</v>
      </c>
      <c r="E9">
        <v>46.185048699983959</v>
      </c>
      <c r="F9">
        <f t="shared" si="0"/>
        <v>50.507837381527317</v>
      </c>
      <c r="G9" s="2">
        <f t="shared" si="1"/>
        <v>-4.3227886815433578</v>
      </c>
      <c r="H9">
        <f t="shared" si="2"/>
        <v>18.68650198527936</v>
      </c>
      <c r="I9">
        <f t="shared" si="3"/>
        <v>0.91441350678133826</v>
      </c>
      <c r="J9">
        <f t="shared" si="4"/>
        <v>0.89708245995537383</v>
      </c>
    </row>
    <row r="10" spans="1:16" x14ac:dyDescent="0.25">
      <c r="A10">
        <v>9</v>
      </c>
      <c r="B10">
        <v>3454</v>
      </c>
      <c r="C10">
        <v>5</v>
      </c>
      <c r="D10">
        <v>2.3273498895403941</v>
      </c>
      <c r="E10">
        <v>193.27873516881661</v>
      </c>
      <c r="F10">
        <f t="shared" si="0"/>
        <v>368.69552324994072</v>
      </c>
      <c r="G10" s="2">
        <f t="shared" si="1"/>
        <v>-175.41678808112411</v>
      </c>
      <c r="H10">
        <f t="shared" si="2"/>
        <v>30771.049540698004</v>
      </c>
      <c r="I10">
        <f t="shared" si="3"/>
        <v>0.52422316784625533</v>
      </c>
      <c r="J10">
        <f t="shared" si="4"/>
        <v>0.45659408785143901</v>
      </c>
    </row>
    <row r="11" spans="1:16" x14ac:dyDescent="0.25">
      <c r="A11">
        <v>10</v>
      </c>
      <c r="B11">
        <v>3831</v>
      </c>
      <c r="C11">
        <v>4</v>
      </c>
      <c r="D11">
        <v>2.3772756788479525</v>
      </c>
      <c r="E11">
        <v>234.76501693319403</v>
      </c>
      <c r="F11">
        <f t="shared" si="0"/>
        <v>361.12628024119471</v>
      </c>
      <c r="G11" s="2">
        <f t="shared" si="1"/>
        <v>-126.36126330800067</v>
      </c>
      <c r="H11">
        <f t="shared" si="2"/>
        <v>15967.168864793877</v>
      </c>
      <c r="I11">
        <f t="shared" si="3"/>
        <v>0.65009120016520394</v>
      </c>
      <c r="J11">
        <f t="shared" si="4"/>
        <v>0.5928923670034093</v>
      </c>
    </row>
    <row r="12" spans="1:16" x14ac:dyDescent="0.25">
      <c r="A12">
        <v>11</v>
      </c>
      <c r="B12">
        <v>3434</v>
      </c>
      <c r="C12">
        <v>4</v>
      </c>
      <c r="D12">
        <v>2.8361809463504137</v>
      </c>
      <c r="E12">
        <v>216.63034886620173</v>
      </c>
      <c r="F12">
        <f t="shared" si="0"/>
        <v>389.99175172860907</v>
      </c>
      <c r="G12" s="2">
        <f t="shared" si="1"/>
        <v>-173.36140286240735</v>
      </c>
      <c r="H12">
        <f t="shared" si="2"/>
        <v>30054.176002421897</v>
      </c>
      <c r="I12">
        <f t="shared" si="3"/>
        <v>0.55547418094358159</v>
      </c>
      <c r="J12">
        <f t="shared" si="4"/>
        <v>0.48984218051923151</v>
      </c>
    </row>
    <row r="13" spans="1:16" x14ac:dyDescent="0.25">
      <c r="A13">
        <v>12</v>
      </c>
      <c r="B13">
        <v>1899</v>
      </c>
      <c r="C13">
        <v>7</v>
      </c>
      <c r="D13">
        <v>0.20021860146675585</v>
      </c>
      <c r="E13">
        <v>56.965401294750677</v>
      </c>
      <c r="F13">
        <f t="shared" si="0"/>
        <v>105.26058533350664</v>
      </c>
      <c r="G13" s="2">
        <f t="shared" si="1"/>
        <v>-48.295184038755963</v>
      </c>
      <c r="H13">
        <f t="shared" si="2"/>
        <v>2332.4248013373085</v>
      </c>
      <c r="I13">
        <f t="shared" si="3"/>
        <v>0.5411845384885714</v>
      </c>
      <c r="J13">
        <f t="shared" si="4"/>
        <v>0.4745883159571388</v>
      </c>
    </row>
    <row r="14" spans="1:16" x14ac:dyDescent="0.25">
      <c r="A14">
        <v>13</v>
      </c>
      <c r="B14">
        <v>1919</v>
      </c>
      <c r="C14">
        <v>3</v>
      </c>
      <c r="D14">
        <v>1.1723686411870344</v>
      </c>
      <c r="E14">
        <v>101.14302126774726</v>
      </c>
      <c r="F14">
        <f t="shared" si="0"/>
        <v>219.4262439400654</v>
      </c>
      <c r="G14" s="2">
        <f t="shared" si="1"/>
        <v>-118.28322267231815</v>
      </c>
      <c r="H14">
        <f t="shared" si="2"/>
        <v>13990.920765749197</v>
      </c>
      <c r="I14">
        <f t="shared" si="3"/>
        <v>0.46094313720911934</v>
      </c>
      <c r="J14">
        <f t="shared" si="4"/>
        <v>0.39058268038503013</v>
      </c>
    </row>
    <row r="15" spans="1:16" x14ac:dyDescent="0.25">
      <c r="A15">
        <v>14</v>
      </c>
      <c r="B15">
        <v>1380</v>
      </c>
      <c r="C15">
        <v>6</v>
      </c>
      <c r="D15">
        <v>2.0918784062484366</v>
      </c>
      <c r="E15">
        <v>203.73908692758476</v>
      </c>
      <c r="F15">
        <f t="shared" si="0"/>
        <v>324.68013587525809</v>
      </c>
      <c r="G15" s="2">
        <f t="shared" si="1"/>
        <v>-120.94104894767332</v>
      </c>
      <c r="H15">
        <f t="shared" si="2"/>
        <v>14626.737320563514</v>
      </c>
      <c r="I15">
        <f t="shared" si="3"/>
        <v>0.6275070890258011</v>
      </c>
      <c r="J15">
        <f t="shared" si="4"/>
        <v>0.5679840730617236</v>
      </c>
    </row>
    <row r="16" spans="1:16" x14ac:dyDescent="0.25">
      <c r="A16">
        <v>15</v>
      </c>
      <c r="B16">
        <v>3916</v>
      </c>
      <c r="C16">
        <v>13</v>
      </c>
      <c r="D16">
        <v>0.18704356774024622</v>
      </c>
      <c r="E16">
        <v>109.31748698226666</v>
      </c>
      <c r="F16">
        <f t="shared" si="0"/>
        <v>125.08944215171391</v>
      </c>
      <c r="G16" s="2">
        <f t="shared" si="1"/>
        <v>-15.771955169447253</v>
      </c>
      <c r="H16">
        <f t="shared" si="2"/>
        <v>248.75456986705393</v>
      </c>
      <c r="I16">
        <f t="shared" si="3"/>
        <v>0.87391457745635848</v>
      </c>
      <c r="J16">
        <f t="shared" si="4"/>
        <v>0.84908504842304533</v>
      </c>
    </row>
    <row r="17" spans="1:10" x14ac:dyDescent="0.25">
      <c r="A17">
        <v>16</v>
      </c>
      <c r="B17">
        <v>1466</v>
      </c>
      <c r="C17">
        <v>2</v>
      </c>
      <c r="D17">
        <v>0.34833131073213197</v>
      </c>
      <c r="E17">
        <v>104.71266112979994</v>
      </c>
      <c r="F17">
        <f t="shared" si="0"/>
        <v>105.8168177186385</v>
      </c>
      <c r="G17" s="2">
        <f t="shared" si="1"/>
        <v>-1.1041565888385634</v>
      </c>
      <c r="H17">
        <f t="shared" si="2"/>
        <v>1.2191617726756123</v>
      </c>
      <c r="I17">
        <f t="shared" si="3"/>
        <v>0.98956539600562876</v>
      </c>
      <c r="J17">
        <f t="shared" si="4"/>
        <v>0.98734796153189663</v>
      </c>
    </row>
    <row r="18" spans="1:10" x14ac:dyDescent="0.25">
      <c r="A18">
        <v>17</v>
      </c>
      <c r="B18">
        <v>3823</v>
      </c>
      <c r="C18">
        <v>13</v>
      </c>
      <c r="D18">
        <v>1.3450646443396477</v>
      </c>
      <c r="E18">
        <v>185.83829529381464</v>
      </c>
      <c r="F18">
        <f t="shared" si="0"/>
        <v>340.52548964906998</v>
      </c>
      <c r="G18" s="2">
        <f t="shared" si="1"/>
        <v>-154.68719435525534</v>
      </c>
      <c r="H18">
        <f t="shared" si="2"/>
        <v>23928.128097500539</v>
      </c>
      <c r="I18">
        <f t="shared" si="3"/>
        <v>0.54573974913105949</v>
      </c>
      <c r="J18">
        <f t="shared" si="4"/>
        <v>0.47944165586353132</v>
      </c>
    </row>
    <row r="19" spans="1:10" x14ac:dyDescent="0.25">
      <c r="A19">
        <v>18</v>
      </c>
      <c r="B19">
        <v>2115</v>
      </c>
      <c r="C19">
        <v>14</v>
      </c>
      <c r="D19">
        <v>2.5975888399363676</v>
      </c>
      <c r="E19">
        <v>450.33147252657074</v>
      </c>
      <c r="F19">
        <f t="shared" si="0"/>
        <v>450.3314725182754</v>
      </c>
      <c r="G19" s="2">
        <f t="shared" si="1"/>
        <v>8.295330644614296E-9</v>
      </c>
      <c r="H19">
        <f t="shared" si="2"/>
        <v>6.8812510503477032E-17</v>
      </c>
      <c r="I19">
        <f t="shared" si="3"/>
        <v>1.0000000000184206</v>
      </c>
      <c r="J19">
        <f t="shared" si="4"/>
        <v>1.0000000000223601</v>
      </c>
    </row>
    <row r="20" spans="1:10" x14ac:dyDescent="0.25">
      <c r="A20">
        <v>19</v>
      </c>
      <c r="B20">
        <v>2891</v>
      </c>
      <c r="C20">
        <v>3</v>
      </c>
      <c r="D20">
        <v>1.9683534368775319</v>
      </c>
      <c r="E20">
        <v>192.3942043510354</v>
      </c>
      <c r="F20">
        <f t="shared" si="0"/>
        <v>299.86098104322701</v>
      </c>
      <c r="G20" s="2">
        <f t="shared" si="1"/>
        <v>-107.46677669219162</v>
      </c>
      <c r="H20">
        <f t="shared" si="2"/>
        <v>11549.108092609378</v>
      </c>
      <c r="I20">
        <f t="shared" si="3"/>
        <v>0.64161133496491984</v>
      </c>
      <c r="J20">
        <f t="shared" si="4"/>
        <v>0.58351776237877984</v>
      </c>
    </row>
    <row r="21" spans="1:10" x14ac:dyDescent="0.25">
      <c r="A21">
        <v>20</v>
      </c>
      <c r="B21">
        <v>4979</v>
      </c>
      <c r="C21">
        <v>3</v>
      </c>
      <c r="D21">
        <v>1.1203202438311095</v>
      </c>
      <c r="E21">
        <v>221.63168420357397</v>
      </c>
      <c r="F21">
        <f t="shared" si="0"/>
        <v>240.03556748395243</v>
      </c>
      <c r="G21" s="2">
        <f t="shared" si="1"/>
        <v>-18.403883280378466</v>
      </c>
      <c r="H21">
        <f t="shared" si="2"/>
        <v>338.70291979779404</v>
      </c>
      <c r="I21">
        <f t="shared" si="3"/>
        <v>0.92332851554756001</v>
      </c>
      <c r="J21">
        <f t="shared" si="4"/>
        <v>0.9077100210632244</v>
      </c>
    </row>
    <row r="22" spans="1:10" x14ac:dyDescent="0.25">
      <c r="A22">
        <v>21</v>
      </c>
      <c r="B22">
        <v>2698</v>
      </c>
      <c r="C22">
        <v>14</v>
      </c>
      <c r="D22">
        <v>2.7455275627984741</v>
      </c>
      <c r="E22">
        <v>439.57002011005829</v>
      </c>
      <c r="F22">
        <f t="shared" si="0"/>
        <v>476.75683502537095</v>
      </c>
      <c r="G22" s="2">
        <f t="shared" si="1"/>
        <v>-37.186814915312652</v>
      </c>
      <c r="H22">
        <f t="shared" si="2"/>
        <v>1382.8592035457195</v>
      </c>
      <c r="I22">
        <f t="shared" si="3"/>
        <v>0.92200045771061945</v>
      </c>
      <c r="J22">
        <f t="shared" si="4"/>
        <v>0.90612544983536558</v>
      </c>
    </row>
    <row r="23" spans="1:10" x14ac:dyDescent="0.25">
      <c r="A23">
        <v>22</v>
      </c>
      <c r="B23">
        <v>3931</v>
      </c>
      <c r="C23">
        <v>6</v>
      </c>
      <c r="D23">
        <v>0.23655591558675604</v>
      </c>
      <c r="E23">
        <v>60.855471808678125</v>
      </c>
      <c r="F23">
        <f t="shared" si="0"/>
        <v>121.17266814801776</v>
      </c>
      <c r="G23" s="2">
        <f t="shared" si="1"/>
        <v>-60.317196339339638</v>
      </c>
      <c r="H23">
        <f t="shared" si="2"/>
        <v>3638.1641742384472</v>
      </c>
      <c r="I23">
        <f t="shared" si="3"/>
        <v>0.50222110925493924</v>
      </c>
      <c r="J23">
        <f t="shared" si="4"/>
        <v>0.43343760280250659</v>
      </c>
    </row>
    <row r="24" spans="1:10" x14ac:dyDescent="0.25">
      <c r="A24">
        <v>23</v>
      </c>
      <c r="B24">
        <v>1053</v>
      </c>
      <c r="C24">
        <v>6</v>
      </c>
      <c r="D24">
        <v>1.3457416939933133</v>
      </c>
      <c r="E24">
        <v>251.20351279668222</v>
      </c>
      <c r="F24">
        <f t="shared" si="0"/>
        <v>251.20351275285438</v>
      </c>
      <c r="G24" s="2">
        <f t="shared" si="1"/>
        <v>4.3827839135701652E-8</v>
      </c>
      <c r="H24">
        <f t="shared" si="2"/>
        <v>1.9208794833049413E-15</v>
      </c>
      <c r="I24">
        <f t="shared" si="3"/>
        <v>1.0000000001744715</v>
      </c>
      <c r="J24">
        <f t="shared" si="4"/>
        <v>1.000000000211785</v>
      </c>
    </row>
    <row r="25" spans="1:10" x14ac:dyDescent="0.25">
      <c r="A25">
        <v>24</v>
      </c>
      <c r="B25">
        <v>3670</v>
      </c>
      <c r="C25">
        <v>7</v>
      </c>
      <c r="D25">
        <v>0.55268821460573059</v>
      </c>
      <c r="E25">
        <v>154.08103289355839</v>
      </c>
      <c r="F25">
        <f t="shared" si="0"/>
        <v>190.82265730004977</v>
      </c>
      <c r="G25" s="2">
        <f t="shared" si="1"/>
        <v>-36.741624406491383</v>
      </c>
      <c r="H25">
        <f t="shared" si="2"/>
        <v>1349.9469640276832</v>
      </c>
      <c r="I25">
        <f t="shared" si="3"/>
        <v>0.80745669866278613</v>
      </c>
      <c r="J25">
        <f t="shared" si="4"/>
        <v>0.77135662154313434</v>
      </c>
    </row>
    <row r="26" spans="1:10" x14ac:dyDescent="0.25">
      <c r="A26">
        <v>25</v>
      </c>
      <c r="B26">
        <v>2275</v>
      </c>
      <c r="C26">
        <v>9</v>
      </c>
      <c r="D26">
        <v>0.32518213119603168</v>
      </c>
      <c r="E26">
        <v>79.810072806699068</v>
      </c>
      <c r="F26">
        <f t="shared" si="0"/>
        <v>144.61239550625496</v>
      </c>
      <c r="G26" s="2">
        <f t="shared" si="1"/>
        <v>-64.802322699555887</v>
      </c>
      <c r="H26">
        <f t="shared" si="2"/>
        <v>4199.3410272573765</v>
      </c>
      <c r="I26">
        <f t="shared" si="3"/>
        <v>0.55188957023567886</v>
      </c>
      <c r="J26">
        <f t="shared" si="4"/>
        <v>0.4860077160373486</v>
      </c>
    </row>
    <row r="27" spans="1:10" x14ac:dyDescent="0.25">
      <c r="A27">
        <v>26</v>
      </c>
      <c r="B27">
        <v>2166</v>
      </c>
      <c r="C27">
        <v>16</v>
      </c>
      <c r="D27">
        <v>2.3910498366220088</v>
      </c>
      <c r="E27">
        <v>410.34094571284868</v>
      </c>
      <c r="F27">
        <f t="shared" si="0"/>
        <v>444.45440937733264</v>
      </c>
      <c r="G27" s="2">
        <f t="shared" si="1"/>
        <v>-34.113463664483959</v>
      </c>
      <c r="H27">
        <f t="shared" si="2"/>
        <v>1163.7284031880674</v>
      </c>
      <c r="I27">
        <f t="shared" si="3"/>
        <v>0.92324642765435516</v>
      </c>
      <c r="J27">
        <f t="shared" si="4"/>
        <v>0.90761206381312354</v>
      </c>
    </row>
    <row r="28" spans="1:10" x14ac:dyDescent="0.25">
      <c r="A28">
        <v>27</v>
      </c>
      <c r="B28">
        <v>1056</v>
      </c>
      <c r="C28">
        <v>9</v>
      </c>
      <c r="D28">
        <v>2.6897893653357094</v>
      </c>
      <c r="E28">
        <v>359.60074916762909</v>
      </c>
      <c r="F28">
        <f t="shared" si="0"/>
        <v>387.12497200358251</v>
      </c>
      <c r="G28" s="2">
        <f t="shared" si="1"/>
        <v>-27.524222835953424</v>
      </c>
      <c r="H28">
        <f t="shared" si="2"/>
        <v>757.58284272321998</v>
      </c>
      <c r="I28">
        <f t="shared" si="3"/>
        <v>0.92890093683830166</v>
      </c>
      <c r="J28">
        <f t="shared" si="4"/>
        <v>0.91436405925785946</v>
      </c>
    </row>
    <row r="29" spans="1:10" x14ac:dyDescent="0.25">
      <c r="A29">
        <v>28</v>
      </c>
      <c r="B29">
        <v>1184</v>
      </c>
      <c r="C29">
        <v>13</v>
      </c>
      <c r="D29">
        <v>1.1608914670132759</v>
      </c>
      <c r="E29">
        <v>209.86078886896576</v>
      </c>
      <c r="F29">
        <f t="shared" si="0"/>
        <v>274.99258275101317</v>
      </c>
      <c r="G29" s="2">
        <f t="shared" si="1"/>
        <v>-65.131793882047418</v>
      </c>
      <c r="H29">
        <f t="shared" si="2"/>
        <v>4242.1505742935096</v>
      </c>
      <c r="I29">
        <f t="shared" si="3"/>
        <v>0.76315072490147939</v>
      </c>
      <c r="J29">
        <f t="shared" si="4"/>
        <v>0.72028549337717185</v>
      </c>
    </row>
    <row r="30" spans="1:10" x14ac:dyDescent="0.25">
      <c r="A30">
        <v>29</v>
      </c>
      <c r="B30">
        <v>3863</v>
      </c>
      <c r="C30">
        <v>5</v>
      </c>
      <c r="D30">
        <v>1.9860570315140826</v>
      </c>
      <c r="E30">
        <v>144.9527996782042</v>
      </c>
      <c r="F30">
        <f t="shared" si="0"/>
        <v>344.63820136996293</v>
      </c>
      <c r="G30" s="2">
        <f t="shared" si="1"/>
        <v>-199.68540169175873</v>
      </c>
      <c r="H30">
        <f t="shared" si="2"/>
        <v>39874.259648799038</v>
      </c>
      <c r="I30">
        <f t="shared" si="3"/>
        <v>0.42059411609625935</v>
      </c>
      <c r="J30">
        <f t="shared" si="4"/>
        <v>0.34947840458178653</v>
      </c>
    </row>
    <row r="31" spans="1:10" x14ac:dyDescent="0.25">
      <c r="A31">
        <v>30</v>
      </c>
      <c r="B31">
        <v>3466</v>
      </c>
      <c r="C31">
        <v>4</v>
      </c>
      <c r="D31">
        <v>1.4347344037907352</v>
      </c>
      <c r="E31">
        <v>263.05354814934856</v>
      </c>
      <c r="F31">
        <f t="shared" si="0"/>
        <v>275.97454290968102</v>
      </c>
      <c r="G31" s="2">
        <f t="shared" si="1"/>
        <v>-12.920994760332462</v>
      </c>
      <c r="H31">
        <f t="shared" si="2"/>
        <v>166.95210559653893</v>
      </c>
      <c r="I31">
        <f t="shared" si="3"/>
        <v>0.95318048315579185</v>
      </c>
      <c r="J31">
        <f t="shared" si="4"/>
        <v>0.94345548477949681</v>
      </c>
    </row>
    <row r="32" spans="1:10" x14ac:dyDescent="0.25">
      <c r="A32">
        <v>31</v>
      </c>
      <c r="B32">
        <v>1130</v>
      </c>
      <c r="C32">
        <v>9</v>
      </c>
      <c r="D32">
        <v>1.1874925120160373</v>
      </c>
      <c r="E32">
        <v>231.07839317994279</v>
      </c>
      <c r="F32">
        <f t="shared" si="0"/>
        <v>257.37851616149675</v>
      </c>
      <c r="G32" s="2">
        <f t="shared" si="1"/>
        <v>-26.300122981553955</v>
      </c>
      <c r="H32">
        <f t="shared" si="2"/>
        <v>691.69646884486247</v>
      </c>
      <c r="I32">
        <f t="shared" si="3"/>
        <v>0.89781539122305187</v>
      </c>
      <c r="J32">
        <f t="shared" si="4"/>
        <v>0.87735498958465585</v>
      </c>
    </row>
    <row r="33" spans="1:10" x14ac:dyDescent="0.25">
      <c r="A33">
        <v>32</v>
      </c>
      <c r="B33">
        <v>2175</v>
      </c>
      <c r="C33">
        <v>2</v>
      </c>
      <c r="D33">
        <v>0.53210519090791653</v>
      </c>
      <c r="E33">
        <v>65.689231825780936</v>
      </c>
      <c r="F33">
        <f t="shared" si="0"/>
        <v>137.56569324416398</v>
      </c>
      <c r="G33" s="2">
        <f t="shared" si="1"/>
        <v>-71.876461418383045</v>
      </c>
      <c r="H33">
        <f t="shared" si="2"/>
        <v>5166.2257060283064</v>
      </c>
      <c r="I33">
        <f t="shared" si="3"/>
        <v>0.47751172750018256</v>
      </c>
      <c r="J33">
        <f t="shared" si="4"/>
        <v>0.40768963059432045</v>
      </c>
    </row>
    <row r="34" spans="1:10" x14ac:dyDescent="0.25">
      <c r="A34">
        <v>33</v>
      </c>
      <c r="B34">
        <v>3699</v>
      </c>
      <c r="C34">
        <v>9</v>
      </c>
      <c r="D34">
        <v>2.1020847923294612</v>
      </c>
      <c r="E34">
        <v>274.15990876211498</v>
      </c>
      <c r="F34">
        <f t="shared" ref="F34:F51" si="5">para*B34^alfa1*C34^alfa2*D34^alfa3</f>
        <v>396.10273286527917</v>
      </c>
      <c r="G34" s="2">
        <f t="shared" si="1"/>
        <v>-121.94282410316418</v>
      </c>
      <c r="H34">
        <f t="shared" si="2"/>
        <v>14870.052350255241</v>
      </c>
      <c r="I34">
        <f t="shared" si="3"/>
        <v>0.69214344162417363</v>
      </c>
      <c r="J34">
        <f t="shared" si="4"/>
        <v>0.63976356051102123</v>
      </c>
    </row>
    <row r="35" spans="1:10" x14ac:dyDescent="0.25">
      <c r="A35">
        <v>34</v>
      </c>
      <c r="B35">
        <v>2970</v>
      </c>
      <c r="C35">
        <v>15</v>
      </c>
      <c r="D35">
        <v>1.4185138239273254</v>
      </c>
      <c r="E35">
        <v>169.7912892262037</v>
      </c>
      <c r="F35">
        <f t="shared" si="5"/>
        <v>349.24012199351716</v>
      </c>
      <c r="G35" s="2">
        <f t="shared" si="1"/>
        <v>-179.44883276731346</v>
      </c>
      <c r="H35">
        <f t="shared" si="2"/>
        <v>32201.883581551232</v>
      </c>
      <c r="I35">
        <f t="shared" si="3"/>
        <v>0.48617349076906885</v>
      </c>
      <c r="J35">
        <f t="shared" si="4"/>
        <v>0.41668378367710646</v>
      </c>
    </row>
    <row r="36" spans="1:10" x14ac:dyDescent="0.25">
      <c r="A36">
        <v>35</v>
      </c>
      <c r="B36">
        <v>1286</v>
      </c>
      <c r="C36">
        <v>14</v>
      </c>
      <c r="D36">
        <v>2.2291223611069046</v>
      </c>
      <c r="E36">
        <v>347.58273727315873</v>
      </c>
      <c r="F36">
        <f t="shared" si="5"/>
        <v>392.76132885968372</v>
      </c>
      <c r="G36" s="2">
        <f t="shared" si="1"/>
        <v>-45.178591586524988</v>
      </c>
      <c r="H36">
        <f t="shared" si="2"/>
        <v>2041.1051377420265</v>
      </c>
      <c r="I36">
        <f t="shared" si="3"/>
        <v>0.88497189446401603</v>
      </c>
      <c r="J36">
        <f t="shared" si="4"/>
        <v>0.86214338788408651</v>
      </c>
    </row>
    <row r="37" spans="1:10" x14ac:dyDescent="0.25">
      <c r="A37">
        <v>36</v>
      </c>
      <c r="B37">
        <v>2507</v>
      </c>
      <c r="C37">
        <v>12</v>
      </c>
      <c r="D37">
        <v>2.5018718863102571</v>
      </c>
      <c r="E37">
        <v>336.26644111411116</v>
      </c>
      <c r="F37">
        <f t="shared" si="5"/>
        <v>437.35115742316987</v>
      </c>
      <c r="G37" s="2">
        <f t="shared" si="1"/>
        <v>-101.08471630905871</v>
      </c>
      <c r="H37">
        <f t="shared" si="2"/>
        <v>10218.119871282879</v>
      </c>
      <c r="I37">
        <f t="shared" si="3"/>
        <v>0.76887058695662325</v>
      </c>
      <c r="J37">
        <f t="shared" si="4"/>
        <v>0.72684389303040098</v>
      </c>
    </row>
    <row r="38" spans="1:10" x14ac:dyDescent="0.25">
      <c r="A38">
        <v>37</v>
      </c>
      <c r="B38">
        <v>2742</v>
      </c>
      <c r="C38">
        <v>13</v>
      </c>
      <c r="D38">
        <v>1.0875276110416254</v>
      </c>
      <c r="E38">
        <v>136.66205253929635</v>
      </c>
      <c r="F38">
        <f t="shared" si="5"/>
        <v>293.81353411771272</v>
      </c>
      <c r="G38" s="2">
        <f t="shared" si="1"/>
        <v>-157.15148157841637</v>
      </c>
      <c r="H38">
        <f t="shared" si="2"/>
        <v>24696.588162291337</v>
      </c>
      <c r="I38">
        <f t="shared" si="3"/>
        <v>0.46513191759418548</v>
      </c>
      <c r="J38">
        <f t="shared" si="4"/>
        <v>0.39489533580880509</v>
      </c>
    </row>
    <row r="39" spans="1:10" x14ac:dyDescent="0.25">
      <c r="A39">
        <v>38</v>
      </c>
      <c r="B39">
        <v>3650</v>
      </c>
      <c r="C39">
        <v>5</v>
      </c>
      <c r="D39">
        <v>2.0371565932261602</v>
      </c>
      <c r="E39">
        <v>225.45498702558027</v>
      </c>
      <c r="F39">
        <f t="shared" si="5"/>
        <v>346.78736445252594</v>
      </c>
      <c r="G39" s="2">
        <f t="shared" si="1"/>
        <v>-121.33237742694567</v>
      </c>
      <c r="H39">
        <f t="shared" si="2"/>
        <v>14721.545812074795</v>
      </c>
      <c r="I39">
        <f t="shared" si="3"/>
        <v>0.65012457239180732</v>
      </c>
      <c r="J39">
        <f t="shared" si="4"/>
        <v>0.59292931235995228</v>
      </c>
    </row>
    <row r="40" spans="1:10" x14ac:dyDescent="0.25">
      <c r="A40">
        <v>39</v>
      </c>
      <c r="B40">
        <v>3673</v>
      </c>
      <c r="C40">
        <v>11</v>
      </c>
      <c r="D40">
        <v>1.1725260384752114</v>
      </c>
      <c r="E40">
        <v>174.23296811106786</v>
      </c>
      <c r="F40">
        <f t="shared" si="5"/>
        <v>305.84085981379349</v>
      </c>
      <c r="G40" s="2">
        <f t="shared" si="1"/>
        <v>-131.60789170272562</v>
      </c>
      <c r="H40">
        <f t="shared" si="2"/>
        <v>17320.637158436355</v>
      </c>
      <c r="I40">
        <f t="shared" si="3"/>
        <v>0.56968505848808737</v>
      </c>
      <c r="J40">
        <f t="shared" si="4"/>
        <v>0.50509543604705709</v>
      </c>
    </row>
    <row r="41" spans="1:10" x14ac:dyDescent="0.25">
      <c r="A41">
        <v>40</v>
      </c>
      <c r="B41">
        <v>1748</v>
      </c>
      <c r="C41">
        <v>10</v>
      </c>
      <c r="D41">
        <v>2.8312427126365143</v>
      </c>
      <c r="E41">
        <v>301.41230052070449</v>
      </c>
      <c r="F41">
        <f t="shared" si="5"/>
        <v>430.60839178738115</v>
      </c>
      <c r="G41" s="2">
        <f t="shared" si="1"/>
        <v>-129.19609126667666</v>
      </c>
      <c r="H41">
        <f t="shared" si="2"/>
        <v>16691.629998587447</v>
      </c>
      <c r="I41">
        <f t="shared" si="3"/>
        <v>0.69996847778463867</v>
      </c>
      <c r="J41">
        <f t="shared" si="4"/>
        <v>0.6485538592947081</v>
      </c>
    </row>
    <row r="42" spans="1:10" x14ac:dyDescent="0.25">
      <c r="A42">
        <v>41</v>
      </c>
      <c r="B42">
        <v>2934</v>
      </c>
      <c r="C42">
        <v>12</v>
      </c>
      <c r="D42">
        <v>2.044662544815222</v>
      </c>
      <c r="E42">
        <v>350.76028023584274</v>
      </c>
      <c r="F42">
        <f t="shared" si="5"/>
        <v>402.07021921283058</v>
      </c>
      <c r="G42" s="2">
        <f t="shared" si="1"/>
        <v>-51.309938976987837</v>
      </c>
      <c r="H42">
        <f t="shared" si="2"/>
        <v>2632.7098378222158</v>
      </c>
      <c r="I42">
        <f t="shared" si="3"/>
        <v>0.87238562687522103</v>
      </c>
      <c r="J42">
        <f t="shared" si="4"/>
        <v>0.84728217562482622</v>
      </c>
    </row>
    <row r="43" spans="1:10" x14ac:dyDescent="0.25">
      <c r="A43">
        <v>42</v>
      </c>
      <c r="B43">
        <v>1174</v>
      </c>
      <c r="C43">
        <v>5</v>
      </c>
      <c r="D43">
        <v>2.6484831769226007</v>
      </c>
      <c r="E43">
        <v>336.70546773833928</v>
      </c>
      <c r="F43">
        <f t="shared" si="5"/>
        <v>346.54076126029781</v>
      </c>
      <c r="G43" s="2">
        <f t="shared" si="1"/>
        <v>-9.8352935219585333</v>
      </c>
      <c r="H43">
        <f t="shared" si="2"/>
        <v>96.732998663079485</v>
      </c>
      <c r="I43">
        <f t="shared" si="3"/>
        <v>0.97161865321069418</v>
      </c>
      <c r="J43">
        <f t="shared" si="4"/>
        <v>0.96565419352377668</v>
      </c>
    </row>
    <row r="44" spans="1:10" x14ac:dyDescent="0.25">
      <c r="A44">
        <v>43</v>
      </c>
      <c r="B44">
        <v>3044</v>
      </c>
      <c r="C44">
        <v>15</v>
      </c>
      <c r="D44">
        <v>1.4547030339265397</v>
      </c>
      <c r="E44">
        <v>332.88098006073682</v>
      </c>
      <c r="F44">
        <f t="shared" si="5"/>
        <v>354.78004267489564</v>
      </c>
      <c r="G44" s="2">
        <f t="shared" si="1"/>
        <v>-21.899062614158822</v>
      </c>
      <c r="H44">
        <f t="shared" si="2"/>
        <v>479.56894337884864</v>
      </c>
      <c r="I44">
        <f t="shared" si="3"/>
        <v>0.93827425452387658</v>
      </c>
      <c r="J44">
        <f t="shared" si="4"/>
        <v>0.92557600375495752</v>
      </c>
    </row>
    <row r="45" spans="1:10" x14ac:dyDescent="0.25">
      <c r="A45">
        <v>44</v>
      </c>
      <c r="B45">
        <v>3248</v>
      </c>
      <c r="C45">
        <v>9</v>
      </c>
      <c r="D45">
        <v>2.3303621490138995</v>
      </c>
      <c r="E45">
        <v>168.35106196399994</v>
      </c>
      <c r="F45">
        <f t="shared" si="5"/>
        <v>411.0684770812137</v>
      </c>
      <c r="G45" s="2">
        <f t="shared" si="1"/>
        <v>-242.71741511721376</v>
      </c>
      <c r="H45">
        <f t="shared" si="2"/>
        <v>58911.743601181865</v>
      </c>
      <c r="I45">
        <f t="shared" si="3"/>
        <v>0.40954505477864522</v>
      </c>
      <c r="J45">
        <f t="shared" si="4"/>
        <v>0.33836561673405063</v>
      </c>
    </row>
    <row r="46" spans="1:10" x14ac:dyDescent="0.25">
      <c r="A46">
        <v>45</v>
      </c>
      <c r="B46">
        <v>4429</v>
      </c>
      <c r="C46">
        <v>5</v>
      </c>
      <c r="D46">
        <v>2.6707030090262984</v>
      </c>
      <c r="E46">
        <v>273.00254354586752</v>
      </c>
      <c r="F46">
        <f t="shared" si="5"/>
        <v>407.26489348865204</v>
      </c>
      <c r="G46" s="2">
        <f t="shared" si="1"/>
        <v>-134.26234994278451</v>
      </c>
      <c r="H46">
        <f t="shared" si="2"/>
        <v>18026.378612158729</v>
      </c>
      <c r="I46">
        <f t="shared" si="3"/>
        <v>0.6703316389667513</v>
      </c>
      <c r="J46">
        <f t="shared" si="4"/>
        <v>0.61537380723629642</v>
      </c>
    </row>
    <row r="47" spans="1:10" x14ac:dyDescent="0.25">
      <c r="A47">
        <v>46</v>
      </c>
      <c r="B47">
        <v>2794</v>
      </c>
      <c r="C47">
        <v>9</v>
      </c>
      <c r="D47">
        <v>0.49691350014361824</v>
      </c>
      <c r="E47">
        <v>183.87316009350934</v>
      </c>
      <c r="F47">
        <f t="shared" si="5"/>
        <v>183.8731600614303</v>
      </c>
      <c r="G47" s="2">
        <f t="shared" si="1"/>
        <v>3.2079043421617826E-8</v>
      </c>
      <c r="H47">
        <f t="shared" si="2"/>
        <v>1.0290650268460419E-15</v>
      </c>
      <c r="I47">
        <f t="shared" si="3"/>
        <v>1.0000000001744629</v>
      </c>
      <c r="J47">
        <f t="shared" si="4"/>
        <v>1.0000000002117746</v>
      </c>
    </row>
    <row r="48" spans="1:10" x14ac:dyDescent="0.25">
      <c r="A48">
        <v>47</v>
      </c>
      <c r="B48">
        <v>1428</v>
      </c>
      <c r="C48">
        <v>13</v>
      </c>
      <c r="D48">
        <v>0.17476325396720582</v>
      </c>
      <c r="E48">
        <v>102.92949178998056</v>
      </c>
      <c r="F48">
        <f t="shared" si="5"/>
        <v>107.23412549233529</v>
      </c>
      <c r="G48" s="2">
        <f t="shared" si="1"/>
        <v>-4.3046337023547352</v>
      </c>
      <c r="H48">
        <f t="shared" si="2"/>
        <v>18.529871311448236</v>
      </c>
      <c r="I48">
        <f t="shared" si="3"/>
        <v>0.95985761358530952</v>
      </c>
      <c r="J48">
        <f t="shared" si="4"/>
        <v>0.95148393016933486</v>
      </c>
    </row>
    <row r="49" spans="1:10" x14ac:dyDescent="0.25">
      <c r="A49">
        <v>48</v>
      </c>
      <c r="B49">
        <v>1377</v>
      </c>
      <c r="C49">
        <v>12</v>
      </c>
      <c r="D49">
        <v>2.1059476979488152</v>
      </c>
      <c r="E49">
        <v>242.37845473477671</v>
      </c>
      <c r="F49">
        <f t="shared" si="5"/>
        <v>373.19227893470594</v>
      </c>
      <c r="G49" s="2">
        <f t="shared" si="1"/>
        <v>-130.81382419992923</v>
      </c>
      <c r="H49">
        <f t="shared" si="2"/>
        <v>17112.25660180999</v>
      </c>
      <c r="I49">
        <f t="shared" si="3"/>
        <v>0.64947339057136133</v>
      </c>
      <c r="J49">
        <f t="shared" si="4"/>
        <v>0.59220848244970481</v>
      </c>
    </row>
    <row r="50" spans="1:10" x14ac:dyDescent="0.25">
      <c r="A50">
        <v>49</v>
      </c>
      <c r="B50">
        <v>2763</v>
      </c>
      <c r="C50">
        <v>8</v>
      </c>
      <c r="D50">
        <v>1.5682315210055888</v>
      </c>
      <c r="E50">
        <v>197.81918229202179</v>
      </c>
      <c r="F50">
        <f t="shared" si="5"/>
        <v>322.09865314375742</v>
      </c>
      <c r="G50" s="2">
        <f t="shared" si="1"/>
        <v>-124.27947085173562</v>
      </c>
      <c r="H50">
        <f t="shared" si="2"/>
        <v>15445.386875187405</v>
      </c>
      <c r="I50">
        <f t="shared" si="3"/>
        <v>0.61415712348145757</v>
      </c>
      <c r="J50">
        <f t="shared" si="4"/>
        <v>0.55334971461592664</v>
      </c>
    </row>
    <row r="51" spans="1:10" x14ac:dyDescent="0.25">
      <c r="A51">
        <v>50</v>
      </c>
      <c r="B51">
        <v>3220</v>
      </c>
      <c r="C51">
        <v>10</v>
      </c>
      <c r="D51">
        <v>1.6385134262340029</v>
      </c>
      <c r="E51">
        <v>248.6266301188069</v>
      </c>
      <c r="F51">
        <f t="shared" si="5"/>
        <v>350.41312870537649</v>
      </c>
      <c r="G51" s="2">
        <f t="shared" si="1"/>
        <v>-101.78649858656959</v>
      </c>
      <c r="H51">
        <f t="shared" si="2"/>
        <v>10360.491294513733</v>
      </c>
      <c r="I51">
        <f t="shared" si="3"/>
        <v>0.7095243007514408</v>
      </c>
      <c r="J51">
        <f t="shared" si="4"/>
        <v>0.65931696645884441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H7" zoomScale="140" zoomScaleNormal="140" workbookViewId="0">
      <selection activeCell="R29" sqref="R29"/>
    </sheetView>
  </sheetViews>
  <sheetFormatPr defaultRowHeight="15" x14ac:dyDescent="0.25"/>
  <cols>
    <col min="2" max="2" width="5.42578125" bestFit="1" customWidth="1"/>
    <col min="3" max="3" width="3" bestFit="1" customWidth="1"/>
    <col min="4" max="4" width="12" bestFit="1" customWidth="1"/>
    <col min="5" max="5" width="9.140625" style="4"/>
    <col min="6" max="6" width="7.42578125" bestFit="1" customWidth="1"/>
    <col min="11" max="11" width="14" bestFit="1" customWidth="1"/>
    <col min="12" max="12" width="3.85546875" customWidth="1"/>
    <col min="13" max="13" width="6.42578125" customWidth="1"/>
    <col min="14" max="14" width="3" bestFit="1" customWidth="1"/>
    <col min="15" max="15" width="10.42578125" bestFit="1" customWidth="1"/>
    <col min="16" max="16" width="12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s="4" t="s">
        <v>4</v>
      </c>
      <c r="F1" t="s">
        <v>15</v>
      </c>
      <c r="G1" t="s">
        <v>17</v>
      </c>
      <c r="K1" t="s">
        <v>16</v>
      </c>
      <c r="L1">
        <v>4</v>
      </c>
      <c r="M1" s="5">
        <f>VLOOKUP($L1,$A1:$E51,2,FALSE)</f>
        <v>4315</v>
      </c>
      <c r="N1" s="5">
        <f>VLOOKUP($L1,$A$1:$E$51,3,FALSE)</f>
        <v>7</v>
      </c>
      <c r="O1" s="5">
        <f>VLOOKUP($L1,$A$1:$E$51,4,FALSE)</f>
        <v>2.3850379441349516</v>
      </c>
      <c r="P1" s="6">
        <f>VLOOKUP($L1,$A$1:$E$51,5,FALSE)</f>
        <v>202.02970136312834</v>
      </c>
    </row>
    <row r="2" spans="1:16" x14ac:dyDescent="0.25">
      <c r="A2">
        <v>1</v>
      </c>
      <c r="B2" s="3">
        <v>2208</v>
      </c>
      <c r="C2" s="3">
        <v>13</v>
      </c>
      <c r="D2" s="3">
        <v>0.47709692136238757</v>
      </c>
      <c r="E2" s="4">
        <v>172.65451601769607</v>
      </c>
      <c r="F2" s="1">
        <v>0</v>
      </c>
      <c r="K2" t="s">
        <v>18</v>
      </c>
      <c r="M2" s="1">
        <f>SUMPRODUCT(B2:B51,gamma)</f>
        <v>2127.7713151016878</v>
      </c>
      <c r="N2" s="1">
        <f>SUMPRODUCT(C2:C51,gamma)</f>
        <v>7</v>
      </c>
      <c r="O2" s="1">
        <f>SUMPRODUCT(D2:D51,gamma)</f>
        <v>2.3850379406091742</v>
      </c>
      <c r="P2" s="1">
        <f>SUMPRODUCT(E2:E51,gamma)</f>
        <v>358.00598699046242</v>
      </c>
    </row>
    <row r="3" spans="1:16" x14ac:dyDescent="0.25">
      <c r="A3">
        <v>2</v>
      </c>
      <c r="B3">
        <v>3837</v>
      </c>
      <c r="C3">
        <v>5</v>
      </c>
      <c r="D3">
        <v>1.7468148414035396</v>
      </c>
      <c r="E3" s="4">
        <v>322.58082164260679</v>
      </c>
      <c r="F3" s="1">
        <v>0.27963207059353234</v>
      </c>
      <c r="K3" t="s">
        <v>20</v>
      </c>
      <c r="P3" s="1">
        <f>outp_e/outp_b</f>
        <v>0.56431933739842899</v>
      </c>
    </row>
    <row r="4" spans="1:16" x14ac:dyDescent="0.25">
      <c r="A4">
        <v>3</v>
      </c>
      <c r="B4">
        <v>2528</v>
      </c>
      <c r="C4">
        <v>6</v>
      </c>
      <c r="D4">
        <v>2.4519425549371885</v>
      </c>
      <c r="E4" s="4">
        <v>342.44900133173701</v>
      </c>
      <c r="F4" s="1">
        <v>0</v>
      </c>
      <c r="K4" t="s">
        <v>19</v>
      </c>
      <c r="L4" s="1">
        <f>SUM(F2:F51)</f>
        <v>1</v>
      </c>
    </row>
    <row r="5" spans="1:16" x14ac:dyDescent="0.25">
      <c r="A5">
        <v>4</v>
      </c>
      <c r="B5">
        <v>4315</v>
      </c>
      <c r="C5">
        <v>7</v>
      </c>
      <c r="D5">
        <v>2.3850379441349516</v>
      </c>
      <c r="E5" s="4">
        <v>202.02970136312834</v>
      </c>
      <c r="F5" s="1">
        <v>0</v>
      </c>
    </row>
    <row r="6" spans="1:16" x14ac:dyDescent="0.25">
      <c r="A6">
        <v>5</v>
      </c>
      <c r="B6">
        <v>1809</v>
      </c>
      <c r="C6">
        <v>13</v>
      </c>
      <c r="D6">
        <v>1.0282631003925677</v>
      </c>
      <c r="E6" s="4">
        <v>157.11937666983499</v>
      </c>
      <c r="F6" s="1">
        <v>0</v>
      </c>
    </row>
    <row r="7" spans="1:16" x14ac:dyDescent="0.25">
      <c r="A7">
        <v>6</v>
      </c>
      <c r="B7">
        <v>1231</v>
      </c>
      <c r="C7">
        <v>16</v>
      </c>
      <c r="D7">
        <v>0.18798177598173882</v>
      </c>
      <c r="E7" s="4">
        <v>56.344867427741043</v>
      </c>
      <c r="F7" s="1">
        <v>0</v>
      </c>
    </row>
    <row r="8" spans="1:16" x14ac:dyDescent="0.25">
      <c r="A8">
        <v>7</v>
      </c>
      <c r="B8">
        <v>3347</v>
      </c>
      <c r="C8">
        <v>13</v>
      </c>
      <c r="D8">
        <v>2.3141483516963088</v>
      </c>
      <c r="E8" s="4">
        <v>185.22351733145706</v>
      </c>
      <c r="F8" s="1">
        <v>0</v>
      </c>
    </row>
    <row r="9" spans="1:16" x14ac:dyDescent="0.25">
      <c r="A9">
        <v>8</v>
      </c>
      <c r="B9">
        <v>2919</v>
      </c>
      <c r="C9">
        <v>5</v>
      </c>
      <c r="D9">
        <v>4.8750692605042278E-2</v>
      </c>
      <c r="E9" s="4">
        <v>46.185048699983959</v>
      </c>
      <c r="F9" s="1">
        <v>0</v>
      </c>
    </row>
    <row r="10" spans="1:16" x14ac:dyDescent="0.25">
      <c r="A10">
        <v>9</v>
      </c>
      <c r="B10">
        <v>3454</v>
      </c>
      <c r="C10">
        <v>5</v>
      </c>
      <c r="D10">
        <v>2.3273498895403941</v>
      </c>
      <c r="E10" s="4">
        <v>193.27873516881661</v>
      </c>
      <c r="F10" s="1">
        <v>0</v>
      </c>
    </row>
    <row r="11" spans="1:16" ht="15" customHeight="1" x14ac:dyDescent="0.25">
      <c r="A11">
        <v>10</v>
      </c>
      <c r="B11">
        <v>3831</v>
      </c>
      <c r="C11">
        <v>4</v>
      </c>
      <c r="D11">
        <v>2.3772756788479525</v>
      </c>
      <c r="E11" s="4">
        <v>234.76501693319403</v>
      </c>
      <c r="F11" s="1">
        <v>0</v>
      </c>
    </row>
    <row r="12" spans="1:16" x14ac:dyDescent="0.25">
      <c r="A12">
        <v>11</v>
      </c>
      <c r="B12">
        <v>3434</v>
      </c>
      <c r="C12">
        <v>4</v>
      </c>
      <c r="D12">
        <v>2.8361809463504137</v>
      </c>
      <c r="E12" s="4">
        <v>216.63034886620173</v>
      </c>
      <c r="F12" s="1">
        <v>0</v>
      </c>
    </row>
    <row r="13" spans="1:16" x14ac:dyDescent="0.25">
      <c r="A13">
        <v>12</v>
      </c>
      <c r="B13">
        <v>1899</v>
      </c>
      <c r="C13">
        <v>7</v>
      </c>
      <c r="D13">
        <v>0.20021860146675585</v>
      </c>
      <c r="E13" s="4">
        <v>56.965401294750677</v>
      </c>
      <c r="F13" s="1">
        <v>0</v>
      </c>
    </row>
    <row r="14" spans="1:16" x14ac:dyDescent="0.25">
      <c r="A14">
        <v>13</v>
      </c>
      <c r="B14">
        <v>1919</v>
      </c>
      <c r="C14">
        <v>3</v>
      </c>
      <c r="D14">
        <v>1.1723686411870344</v>
      </c>
      <c r="E14" s="4">
        <v>101.14302126774726</v>
      </c>
      <c r="F14" s="1">
        <v>0</v>
      </c>
    </row>
    <row r="15" spans="1:16" x14ac:dyDescent="0.25">
      <c r="A15">
        <v>14</v>
      </c>
      <c r="B15">
        <v>1380</v>
      </c>
      <c r="C15">
        <v>6</v>
      </c>
      <c r="D15">
        <v>2.0918784062484366</v>
      </c>
      <c r="E15" s="4">
        <v>203.73908692758476</v>
      </c>
      <c r="F15" s="1">
        <v>0</v>
      </c>
    </row>
    <row r="16" spans="1:16" x14ac:dyDescent="0.25">
      <c r="A16">
        <v>15</v>
      </c>
      <c r="B16">
        <v>3916</v>
      </c>
      <c r="C16">
        <v>13</v>
      </c>
      <c r="D16">
        <v>0.18704356774024622</v>
      </c>
      <c r="E16" s="4">
        <v>109.31748698226666</v>
      </c>
      <c r="F16" s="1">
        <v>0</v>
      </c>
    </row>
    <row r="17" spans="1:6" x14ac:dyDescent="0.25">
      <c r="A17">
        <v>16</v>
      </c>
      <c r="B17">
        <v>1466</v>
      </c>
      <c r="C17">
        <v>2</v>
      </c>
      <c r="D17">
        <v>0.34833131073213197</v>
      </c>
      <c r="E17" s="4">
        <v>104.71266112979994</v>
      </c>
      <c r="F17" s="1">
        <v>0</v>
      </c>
    </row>
    <row r="18" spans="1:6" x14ac:dyDescent="0.25">
      <c r="A18">
        <v>17</v>
      </c>
      <c r="B18">
        <v>3823</v>
      </c>
      <c r="C18">
        <v>13</v>
      </c>
      <c r="D18">
        <v>1.3450646443396477</v>
      </c>
      <c r="E18" s="4">
        <v>185.83829529381464</v>
      </c>
      <c r="F18" s="1">
        <v>0</v>
      </c>
    </row>
    <row r="19" spans="1:6" x14ac:dyDescent="0.25">
      <c r="A19">
        <v>18</v>
      </c>
      <c r="B19">
        <v>2115</v>
      </c>
      <c r="C19">
        <v>14</v>
      </c>
      <c r="D19">
        <v>2.5975888399363676</v>
      </c>
      <c r="E19" s="4">
        <v>450.33147252657074</v>
      </c>
      <c r="F19" s="1">
        <v>0.22222222222222224</v>
      </c>
    </row>
    <row r="20" spans="1:6" x14ac:dyDescent="0.25">
      <c r="A20">
        <v>19</v>
      </c>
      <c r="B20">
        <v>2891</v>
      </c>
      <c r="C20">
        <v>3</v>
      </c>
      <c r="D20">
        <v>1.9683534368775319</v>
      </c>
      <c r="E20" s="4">
        <v>192.3942043510354</v>
      </c>
      <c r="F20" s="1">
        <v>0</v>
      </c>
    </row>
    <row r="21" spans="1:6" x14ac:dyDescent="0.25">
      <c r="A21">
        <v>20</v>
      </c>
      <c r="B21">
        <v>4979</v>
      </c>
      <c r="C21">
        <v>3</v>
      </c>
      <c r="D21">
        <v>1.1203202438311095</v>
      </c>
      <c r="E21" s="4">
        <v>221.63168420357397</v>
      </c>
      <c r="F21" s="1">
        <v>0</v>
      </c>
    </row>
    <row r="22" spans="1:6" x14ac:dyDescent="0.25">
      <c r="A22">
        <v>21</v>
      </c>
      <c r="B22">
        <v>2698</v>
      </c>
      <c r="C22">
        <v>14</v>
      </c>
      <c r="D22">
        <v>2.7455275627984741</v>
      </c>
      <c r="E22" s="4">
        <v>439.57002011005829</v>
      </c>
      <c r="F22" s="1">
        <v>0</v>
      </c>
    </row>
    <row r="23" spans="1:6" x14ac:dyDescent="0.25">
      <c r="A23">
        <v>22</v>
      </c>
      <c r="B23">
        <v>3931</v>
      </c>
      <c r="C23">
        <v>6</v>
      </c>
      <c r="D23">
        <v>0.23655591558675604</v>
      </c>
      <c r="E23" s="4">
        <v>60.855471808678125</v>
      </c>
      <c r="F23" s="1">
        <v>0</v>
      </c>
    </row>
    <row r="24" spans="1:6" x14ac:dyDescent="0.25">
      <c r="A24">
        <v>23</v>
      </c>
      <c r="B24">
        <v>1053</v>
      </c>
      <c r="C24">
        <v>6</v>
      </c>
      <c r="D24">
        <v>1.3457416939933133</v>
      </c>
      <c r="E24" s="4">
        <v>251.20351279668222</v>
      </c>
      <c r="F24" s="1">
        <v>0</v>
      </c>
    </row>
    <row r="25" spans="1:6" x14ac:dyDescent="0.25">
      <c r="A25">
        <v>24</v>
      </c>
      <c r="B25">
        <v>3670</v>
      </c>
      <c r="C25">
        <v>7</v>
      </c>
      <c r="D25">
        <v>0.55268821460573059</v>
      </c>
      <c r="E25" s="4">
        <v>154.08103289355839</v>
      </c>
      <c r="F25" s="1">
        <v>0</v>
      </c>
    </row>
    <row r="26" spans="1:6" x14ac:dyDescent="0.25">
      <c r="A26">
        <v>25</v>
      </c>
      <c r="B26">
        <v>2275</v>
      </c>
      <c r="C26">
        <v>9</v>
      </c>
      <c r="D26">
        <v>0.32518213119603168</v>
      </c>
      <c r="E26" s="4">
        <v>79.810072806699068</v>
      </c>
      <c r="F26" s="1">
        <v>0</v>
      </c>
    </row>
    <row r="27" spans="1:6" x14ac:dyDescent="0.25">
      <c r="A27">
        <v>26</v>
      </c>
      <c r="B27">
        <v>2166</v>
      </c>
      <c r="C27">
        <v>16</v>
      </c>
      <c r="D27">
        <v>2.3910498366220088</v>
      </c>
      <c r="E27" s="4">
        <v>410.34094571284868</v>
      </c>
      <c r="F27" s="1">
        <v>0</v>
      </c>
    </row>
    <row r="28" spans="1:6" x14ac:dyDescent="0.25">
      <c r="A28">
        <v>27</v>
      </c>
      <c r="B28">
        <v>1056</v>
      </c>
      <c r="C28">
        <v>9</v>
      </c>
      <c r="D28">
        <v>2.6897893653357094</v>
      </c>
      <c r="E28" s="4">
        <v>359.60074916762909</v>
      </c>
      <c r="F28" s="1">
        <v>0</v>
      </c>
    </row>
    <row r="29" spans="1:6" x14ac:dyDescent="0.25">
      <c r="A29">
        <v>28</v>
      </c>
      <c r="B29">
        <v>1184</v>
      </c>
      <c r="C29">
        <v>13</v>
      </c>
      <c r="D29">
        <v>1.1608914670132759</v>
      </c>
      <c r="E29" s="4">
        <v>209.86078886896576</v>
      </c>
      <c r="F29" s="1">
        <v>0</v>
      </c>
    </row>
    <row r="30" spans="1:6" x14ac:dyDescent="0.25">
      <c r="A30">
        <v>29</v>
      </c>
      <c r="B30">
        <v>3863</v>
      </c>
      <c r="C30">
        <v>5</v>
      </c>
      <c r="D30">
        <v>1.9860570315140826</v>
      </c>
      <c r="E30" s="4">
        <v>144.9527996782042</v>
      </c>
      <c r="F30" s="1">
        <v>0</v>
      </c>
    </row>
    <row r="31" spans="1:6" x14ac:dyDescent="0.25">
      <c r="A31">
        <v>30</v>
      </c>
      <c r="B31">
        <v>3466</v>
      </c>
      <c r="C31">
        <v>4</v>
      </c>
      <c r="D31">
        <v>1.4347344037907352</v>
      </c>
      <c r="E31" s="4">
        <v>263.05354814934856</v>
      </c>
      <c r="F31" s="1">
        <v>0</v>
      </c>
    </row>
    <row r="32" spans="1:6" x14ac:dyDescent="0.25">
      <c r="A32">
        <v>31</v>
      </c>
      <c r="B32">
        <v>1130</v>
      </c>
      <c r="C32">
        <v>9</v>
      </c>
      <c r="D32">
        <v>1.1874925120160373</v>
      </c>
      <c r="E32" s="4">
        <v>231.07839317994279</v>
      </c>
      <c r="F32" s="1">
        <v>0</v>
      </c>
    </row>
    <row r="33" spans="1:6" x14ac:dyDescent="0.25">
      <c r="A33">
        <v>32</v>
      </c>
      <c r="B33">
        <v>2175</v>
      </c>
      <c r="C33">
        <v>2</v>
      </c>
      <c r="D33">
        <v>0.53210519090791653</v>
      </c>
      <c r="E33" s="4">
        <v>65.689231825780936</v>
      </c>
      <c r="F33" s="1">
        <v>0</v>
      </c>
    </row>
    <row r="34" spans="1:6" x14ac:dyDescent="0.25">
      <c r="A34">
        <v>33</v>
      </c>
      <c r="B34">
        <v>3699</v>
      </c>
      <c r="C34">
        <v>9</v>
      </c>
      <c r="D34">
        <v>2.1020847923294612</v>
      </c>
      <c r="E34" s="4">
        <v>274.15990876211498</v>
      </c>
      <c r="F34" s="1">
        <v>0</v>
      </c>
    </row>
    <row r="35" spans="1:6" x14ac:dyDescent="0.25">
      <c r="A35">
        <v>34</v>
      </c>
      <c r="B35">
        <v>2970</v>
      </c>
      <c r="C35">
        <v>15</v>
      </c>
      <c r="D35">
        <v>1.4185138239273254</v>
      </c>
      <c r="E35" s="4">
        <v>169.7912892262037</v>
      </c>
      <c r="F35" s="1">
        <v>0</v>
      </c>
    </row>
    <row r="36" spans="1:6" x14ac:dyDescent="0.25">
      <c r="A36">
        <v>35</v>
      </c>
      <c r="B36">
        <v>1286</v>
      </c>
      <c r="C36">
        <v>14</v>
      </c>
      <c r="D36">
        <v>2.2291223611069046</v>
      </c>
      <c r="E36" s="4">
        <v>347.58273727315873</v>
      </c>
      <c r="F36" s="1">
        <v>0</v>
      </c>
    </row>
    <row r="37" spans="1:6" x14ac:dyDescent="0.25">
      <c r="A37">
        <v>36</v>
      </c>
      <c r="B37">
        <v>2507</v>
      </c>
      <c r="C37">
        <v>12</v>
      </c>
      <c r="D37">
        <v>2.5018718863102571</v>
      </c>
      <c r="E37" s="4">
        <v>336.26644111411116</v>
      </c>
      <c r="F37" s="1">
        <v>0</v>
      </c>
    </row>
    <row r="38" spans="1:6" x14ac:dyDescent="0.25">
      <c r="A38">
        <v>37</v>
      </c>
      <c r="B38">
        <v>2742</v>
      </c>
      <c r="C38">
        <v>13</v>
      </c>
      <c r="D38">
        <v>1.0875276110416254</v>
      </c>
      <c r="E38" s="4">
        <v>136.66205253929635</v>
      </c>
      <c r="F38" s="1">
        <v>0</v>
      </c>
    </row>
    <row r="39" spans="1:6" x14ac:dyDescent="0.25">
      <c r="A39">
        <v>38</v>
      </c>
      <c r="B39">
        <v>3650</v>
      </c>
      <c r="C39">
        <v>5</v>
      </c>
      <c r="D39">
        <v>2.0371565932261602</v>
      </c>
      <c r="E39" s="4">
        <v>225.45498702558027</v>
      </c>
      <c r="F39" s="1">
        <v>0</v>
      </c>
    </row>
    <row r="40" spans="1:6" x14ac:dyDescent="0.25">
      <c r="A40">
        <v>39</v>
      </c>
      <c r="B40">
        <v>3673</v>
      </c>
      <c r="C40">
        <v>11</v>
      </c>
      <c r="D40">
        <v>1.1725260384752114</v>
      </c>
      <c r="E40" s="4">
        <v>174.23296811106786</v>
      </c>
      <c r="F40" s="1">
        <v>0</v>
      </c>
    </row>
    <row r="41" spans="1:6" x14ac:dyDescent="0.25">
      <c r="A41">
        <v>40</v>
      </c>
      <c r="B41">
        <v>1748</v>
      </c>
      <c r="C41">
        <v>10</v>
      </c>
      <c r="D41">
        <v>2.8312427126365143</v>
      </c>
      <c r="E41" s="4">
        <v>301.41230052070449</v>
      </c>
      <c r="F41" s="1">
        <v>0</v>
      </c>
    </row>
    <row r="42" spans="1:6" x14ac:dyDescent="0.25">
      <c r="A42">
        <v>41</v>
      </c>
      <c r="B42">
        <v>2934</v>
      </c>
      <c r="C42">
        <v>12</v>
      </c>
      <c r="D42">
        <v>2.044662544815222</v>
      </c>
      <c r="E42" s="4">
        <v>350.76028023584274</v>
      </c>
      <c r="F42" s="1">
        <v>0</v>
      </c>
    </row>
    <row r="43" spans="1:6" x14ac:dyDescent="0.25">
      <c r="A43">
        <v>42</v>
      </c>
      <c r="B43">
        <v>1174</v>
      </c>
      <c r="C43">
        <v>5</v>
      </c>
      <c r="D43">
        <v>2.6484831769226007</v>
      </c>
      <c r="E43" s="4">
        <v>336.70546773833928</v>
      </c>
      <c r="F43" s="1">
        <v>0.49814570718424545</v>
      </c>
    </row>
    <row r="44" spans="1:6" x14ac:dyDescent="0.25">
      <c r="A44">
        <v>43</v>
      </c>
      <c r="B44">
        <v>3044</v>
      </c>
      <c r="C44">
        <v>15</v>
      </c>
      <c r="D44">
        <v>1.4547030339265397</v>
      </c>
      <c r="E44" s="4">
        <v>332.88098006073682</v>
      </c>
      <c r="F44" s="1">
        <v>0</v>
      </c>
    </row>
    <row r="45" spans="1:6" x14ac:dyDescent="0.25">
      <c r="A45">
        <v>44</v>
      </c>
      <c r="B45">
        <v>3248</v>
      </c>
      <c r="C45">
        <v>9</v>
      </c>
      <c r="D45">
        <v>2.3303621490138995</v>
      </c>
      <c r="E45" s="4">
        <v>168.35106196399994</v>
      </c>
      <c r="F45" s="1">
        <v>0</v>
      </c>
    </row>
    <row r="46" spans="1:6" x14ac:dyDescent="0.25">
      <c r="A46">
        <v>45</v>
      </c>
      <c r="B46">
        <v>4429</v>
      </c>
      <c r="C46">
        <v>5</v>
      </c>
      <c r="D46">
        <v>2.6707030090262984</v>
      </c>
      <c r="E46" s="4">
        <v>273.00254354586752</v>
      </c>
      <c r="F46" s="1">
        <v>0</v>
      </c>
    </row>
    <row r="47" spans="1:6" x14ac:dyDescent="0.25">
      <c r="A47">
        <v>46</v>
      </c>
      <c r="B47">
        <v>2794</v>
      </c>
      <c r="C47">
        <v>9</v>
      </c>
      <c r="D47">
        <v>0.49691350014361824</v>
      </c>
      <c r="E47" s="4">
        <v>183.87316009350934</v>
      </c>
      <c r="F47" s="1">
        <v>0</v>
      </c>
    </row>
    <row r="48" spans="1:6" x14ac:dyDescent="0.25">
      <c r="A48">
        <v>47</v>
      </c>
      <c r="B48">
        <v>1428</v>
      </c>
      <c r="C48">
        <v>13</v>
      </c>
      <c r="D48">
        <v>0.17476325396720582</v>
      </c>
      <c r="E48" s="4">
        <v>102.92949178998056</v>
      </c>
      <c r="F48" s="1">
        <v>0</v>
      </c>
    </row>
    <row r="49" spans="1:6" x14ac:dyDescent="0.25">
      <c r="A49">
        <v>48</v>
      </c>
      <c r="B49">
        <v>1377</v>
      </c>
      <c r="C49">
        <v>12</v>
      </c>
      <c r="D49">
        <v>2.1059476979488152</v>
      </c>
      <c r="E49" s="4">
        <v>242.37845473477671</v>
      </c>
      <c r="F49" s="1">
        <v>0</v>
      </c>
    </row>
    <row r="50" spans="1:6" x14ac:dyDescent="0.25">
      <c r="A50">
        <v>49</v>
      </c>
      <c r="B50">
        <v>2763</v>
      </c>
      <c r="C50">
        <v>8</v>
      </c>
      <c r="D50">
        <v>1.5682315210055888</v>
      </c>
      <c r="E50" s="4">
        <v>197.81918229202179</v>
      </c>
      <c r="F50" s="1">
        <v>0</v>
      </c>
    </row>
    <row r="51" spans="1:6" x14ac:dyDescent="0.25">
      <c r="A51">
        <v>50</v>
      </c>
      <c r="B51">
        <v>3220</v>
      </c>
      <c r="C51">
        <v>10</v>
      </c>
      <c r="D51">
        <v>1.6385134262340029</v>
      </c>
      <c r="E51" s="4">
        <v>248.6266301188069</v>
      </c>
      <c r="F51" s="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16</vt:i4>
      </vt:variant>
    </vt:vector>
  </HeadingPairs>
  <TitlesOfParts>
    <vt:vector size="19" baseType="lpstr">
      <vt:lpstr>CD effic_1 O e 3 inp</vt:lpstr>
      <vt:lpstr>Foglio2</vt:lpstr>
      <vt:lpstr>Foglio3</vt:lpstr>
      <vt:lpstr>alfa1</vt:lpstr>
      <vt:lpstr>alfa2</vt:lpstr>
      <vt:lpstr>alfa3</vt:lpstr>
      <vt:lpstr>gamma</vt:lpstr>
      <vt:lpstr>inp1_b</vt:lpstr>
      <vt:lpstr>inp1_e</vt:lpstr>
      <vt:lpstr>inp2_b</vt:lpstr>
      <vt:lpstr>inp2_e</vt:lpstr>
      <vt:lpstr>inp3_b</vt:lpstr>
      <vt:lpstr>inp3_e</vt:lpstr>
      <vt:lpstr>outp_b</vt:lpstr>
      <vt:lpstr>outp_e</vt:lpstr>
      <vt:lpstr>outp_effic</vt:lpstr>
      <vt:lpstr>para</vt:lpstr>
      <vt:lpstr>sommagamma</vt:lpstr>
      <vt:lpstr>sommascarti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Docente204</dc:creator>
  <cp:lastModifiedBy>Docente204</cp:lastModifiedBy>
  <dcterms:created xsi:type="dcterms:W3CDTF">2017-05-23T13:16:28Z</dcterms:created>
  <dcterms:modified xsi:type="dcterms:W3CDTF">2017-05-29T11:37:00Z</dcterms:modified>
</cp:coreProperties>
</file>