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2" i="1"/>
  <c r="H101" i="1"/>
  <c r="H102" i="1"/>
  <c r="H103" i="1"/>
  <c r="H104" i="1"/>
  <c r="H105" i="1"/>
  <c r="H10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2" i="1"/>
  <c r="K17" i="1" l="1"/>
  <c r="K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2" i="1"/>
  <c r="M3" i="1"/>
  <c r="M4" i="1"/>
  <c r="M5" i="1"/>
  <c r="M6" i="1"/>
  <c r="M7" i="1"/>
  <c r="M8" i="1"/>
  <c r="M9" i="1"/>
  <c r="M10" i="1"/>
  <c r="M11" i="1"/>
  <c r="M12" i="1"/>
  <c r="M13" i="1"/>
  <c r="M2" i="1"/>
  <c r="L2" i="1"/>
  <c r="L3" i="1"/>
  <c r="L4" i="1"/>
  <c r="L5" i="1"/>
  <c r="L6" i="1"/>
  <c r="L7" i="1"/>
  <c r="L8" i="1"/>
  <c r="L9" i="1"/>
  <c r="L10" i="1"/>
  <c r="L11" i="1"/>
  <c r="L12" i="1"/>
  <c r="L13" i="1"/>
  <c r="K3" i="1"/>
  <c r="K4" i="1"/>
  <c r="K5" i="1"/>
  <c r="K6" i="1"/>
  <c r="K7" i="1"/>
  <c r="K2" i="1"/>
  <c r="K12" i="1"/>
  <c r="K13" i="1"/>
  <c r="K11" i="1"/>
  <c r="K9" i="1"/>
  <c r="K10" i="1"/>
  <c r="K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8" i="1"/>
  <c r="F8" i="1" s="1"/>
</calcChain>
</file>

<file path=xl/sharedStrings.xml><?xml version="1.0" encoding="utf-8"?>
<sst xmlns="http://schemas.openxmlformats.org/spreadsheetml/2006/main" count="147" uniqueCount="42">
  <si>
    <t>t</t>
  </si>
  <si>
    <t>ann</t>
  </si>
  <si>
    <t>mese</t>
  </si>
  <si>
    <t>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</si>
  <si>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</si>
  <si>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</si>
  <si>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</si>
  <si>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</si>
  <si>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</si>
  <si>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</si>
  <si>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</si>
  <si>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</si>
  <si>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</si>
  <si>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</si>
  <si>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</si>
  <si>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</si>
  <si>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produrre la ss dei ni bmob</t>
  </si>
  <si>
    <t>produrre la ss dei ni bfissa gennaio 2011=100</t>
  </si>
  <si>
    <t>produrre la ss dei ni bfissa aprile 2012=100</t>
  </si>
  <si>
    <t>calcolare il corrispondente coefficeinte di raccordo</t>
  </si>
  <si>
    <t>valutare sulla base del MAPE se è più adatto un modello additivo o moltiplicativo</t>
  </si>
  <si>
    <t>calcolare la bontà di previsione del modello migliore dei due, basato sul MAPE degli ultimi 5 periodi</t>
  </si>
  <si>
    <t>prevedere i valori per i 4 periodi futuri</t>
  </si>
  <si>
    <t>altra possibilità (non fattibile con solo questi dati):</t>
  </si>
  <si>
    <t>vi do 4 ss di prezzi e 4 ss di quantità relative a 4 beni</t>
  </si>
  <si>
    <t>calcolare la serie storica dei ni di lapseyres e/o di paasche con uno specificato periodo base</t>
  </si>
  <si>
    <t>produrre il time plot</t>
  </si>
  <si>
    <t>(2) coeff lordi</t>
  </si>
  <si>
    <t>(3) coeff netti</t>
  </si>
  <si>
    <t>(4) coeff netti aggiustati</t>
  </si>
  <si>
    <t>(5) SS dest</t>
  </si>
  <si>
    <t>(6) parametri retta</t>
  </si>
  <si>
    <t>(7) modello completo</t>
  </si>
  <si>
    <t>(8)APE</t>
  </si>
  <si>
    <t>(9)MAPE</t>
  </si>
  <si>
    <t>(1) MM12C</t>
  </si>
  <si>
    <t>(3) coeff netti beta</t>
  </si>
  <si>
    <t>MAPE (bontà adattamento)</t>
  </si>
  <si>
    <t>MAPE (bontà previsione)</t>
  </si>
  <si>
    <t>=MEDIA(I2:I100)</t>
  </si>
  <si>
    <t>=MEDIA(I101:I106)</t>
  </si>
  <si>
    <t>=ASS(D106-H106)/D106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</si>
</sst>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0" formatCode="_-* #,##0.000_-;\-* #,##0.000_-;_-* &quot;-&quot;??_-;_-@_-"/>
    <numFmt numFmtId="172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3" borderId="1" xfId="0" quotePrefix="1" applyNumberFormat="1" applyFill="1" applyBorder="1"/>
    <xf numFmtId="0" fontId="0" fillId="0" borderId="0" xfId="0" applyBorder="1"/>
    <xf numFmtId="2" fontId="3" fillId="3" borderId="1" xfId="0" quotePrefix="1" applyNumberFormat="1" applyFont="1" applyFill="1" applyBorder="1"/>
    <xf numFmtId="2" fontId="5" fillId="3" borderId="1" xfId="0" quotePrefix="1" applyNumberFormat="1" applyFont="1" applyFill="1" applyBorder="1"/>
    <xf numFmtId="2" fontId="0" fillId="0" borderId="1" xfId="0" applyNumberFormat="1" applyFill="1" applyBorder="1"/>
    <xf numFmtId="2" fontId="0" fillId="0" borderId="0" xfId="0" applyNumberFormat="1"/>
    <xf numFmtId="2" fontId="0" fillId="0" borderId="0" xfId="0" applyNumberFormat="1" applyFill="1"/>
    <xf numFmtId="170" fontId="6" fillId="0" borderId="0" xfId="1" applyNumberFormat="1" applyFont="1"/>
    <xf numFmtId="172" fontId="0" fillId="0" borderId="0" xfId="2" quotePrefix="1" applyNumberFormat="1" applyFont="1"/>
    <xf numFmtId="0" fontId="0" fillId="0" borderId="0" xfId="0" quotePrefix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Foglio1!$G$1</c:f>
              <c:strCache>
                <c:ptCount val="1"/>
                <c:pt idx="0">
                  <c:v>(5) SS dest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20452296587926508"/>
                  <c:y val="-5.7110478278420704E-3"/>
                </c:manualLayout>
              </c:layout>
              <c:numFmt formatCode="General" sourceLinked="0"/>
            </c:trendlineLbl>
          </c:trendline>
          <c:xVal>
            <c:numRef>
              <c:f>Foglio1!$A$2:$A$106</c:f>
              <c:numCache>
                <c:formatCode>General</c:formatCode>
                <c:ptCount val="1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</c:numCache>
            </c:numRef>
          </c:xVal>
          <c:yVal>
            <c:numRef>
              <c:f>Foglio1!$G$2:$G$106</c:f>
              <c:numCache>
                <c:formatCode>0.00</c:formatCode>
                <c:ptCount val="105"/>
                <c:pt idx="0">
                  <c:v>341.39804474491274</c:v>
                </c:pt>
                <c:pt idx="1">
                  <c:v>323.62299809704899</c:v>
                </c:pt>
                <c:pt idx="2">
                  <c:v>335.82897535189454</c:v>
                </c:pt>
                <c:pt idx="3">
                  <c:v>291.29486118508123</c:v>
                </c:pt>
                <c:pt idx="4">
                  <c:v>345.74329567589393</c:v>
                </c:pt>
                <c:pt idx="5">
                  <c:v>298.63719117761627</c:v>
                </c:pt>
                <c:pt idx="6">
                  <c:v>355.09117990592114</c:v>
                </c:pt>
                <c:pt idx="7">
                  <c:v>316.59039803222629</c:v>
                </c:pt>
                <c:pt idx="8">
                  <c:v>360.04928526858288</c:v>
                </c:pt>
                <c:pt idx="9">
                  <c:v>349.99554717639307</c:v>
                </c:pt>
                <c:pt idx="10">
                  <c:v>333.7048352528443</c:v>
                </c:pt>
                <c:pt idx="11">
                  <c:v>327.91811188723614</c:v>
                </c:pt>
                <c:pt idx="12">
                  <c:v>361.24661851393728</c:v>
                </c:pt>
                <c:pt idx="13">
                  <c:v>369.58248148210163</c:v>
                </c:pt>
                <c:pt idx="14">
                  <c:v>349.19808175737398</c:v>
                </c:pt>
                <c:pt idx="15">
                  <c:v>401.21774945338763</c:v>
                </c:pt>
                <c:pt idx="16">
                  <c:v>395.54840588057959</c:v>
                </c:pt>
                <c:pt idx="17">
                  <c:v>384.96923568691807</c:v>
                </c:pt>
                <c:pt idx="18">
                  <c:v>426.88232376335725</c:v>
                </c:pt>
                <c:pt idx="19">
                  <c:v>436.13211520423192</c:v>
                </c:pt>
                <c:pt idx="20">
                  <c:v>407.10267024584391</c:v>
                </c:pt>
                <c:pt idx="21">
                  <c:v>412.60137862375768</c:v>
                </c:pt>
                <c:pt idx="22">
                  <c:v>431.42335714424166</c:v>
                </c:pt>
                <c:pt idx="23">
                  <c:v>446.65175027874062</c:v>
                </c:pt>
                <c:pt idx="24">
                  <c:v>462.21392943234747</c:v>
                </c:pt>
                <c:pt idx="25">
                  <c:v>437.23298057642501</c:v>
                </c:pt>
                <c:pt idx="26">
                  <c:v>426.22792065341406</c:v>
                </c:pt>
                <c:pt idx="27">
                  <c:v>429.81284599685227</c:v>
                </c:pt>
                <c:pt idx="28">
                  <c:v>464.81357328229615</c:v>
                </c:pt>
                <c:pt idx="29">
                  <c:v>454.7012018104399</c:v>
                </c:pt>
                <c:pt idx="30">
                  <c:v>422.8512458746651</c:v>
                </c:pt>
                <c:pt idx="31">
                  <c:v>479.30856668710544</c:v>
                </c:pt>
                <c:pt idx="32">
                  <c:v>474.10164756249236</c:v>
                </c:pt>
                <c:pt idx="33">
                  <c:v>495.93591870709486</c:v>
                </c:pt>
                <c:pt idx="34">
                  <c:v>523.46116499161485</c:v>
                </c:pt>
                <c:pt idx="35">
                  <c:v>459.00173188645681</c:v>
                </c:pt>
                <c:pt idx="36">
                  <c:v>458.30231078158522</c:v>
                </c:pt>
                <c:pt idx="37">
                  <c:v>482.62371992114288</c:v>
                </c:pt>
                <c:pt idx="38">
                  <c:v>488.73548662252182</c:v>
                </c:pt>
                <c:pt idx="39">
                  <c:v>517.37805558861419</c:v>
                </c:pt>
                <c:pt idx="40">
                  <c:v>522.86382881440102</c:v>
                </c:pt>
                <c:pt idx="41">
                  <c:v>479.07457877722243</c:v>
                </c:pt>
                <c:pt idx="42">
                  <c:v>519.15498761980598</c:v>
                </c:pt>
                <c:pt idx="43">
                  <c:v>490.70586075684673</c:v>
                </c:pt>
                <c:pt idx="44">
                  <c:v>532.40196297353862</c:v>
                </c:pt>
                <c:pt idx="45">
                  <c:v>509.58464367723076</c:v>
                </c:pt>
                <c:pt idx="46">
                  <c:v>514.41820105491513</c:v>
                </c:pt>
                <c:pt idx="47">
                  <c:v>537.54871899612408</c:v>
                </c:pt>
                <c:pt idx="48">
                  <c:v>543.20724332330474</c:v>
                </c:pt>
                <c:pt idx="49">
                  <c:v>573.43906108883584</c:v>
                </c:pt>
                <c:pt idx="50">
                  <c:v>600.15316437310889</c:v>
                </c:pt>
                <c:pt idx="51">
                  <c:v>574.40417001095409</c:v>
                </c:pt>
                <c:pt idx="52">
                  <c:v>579.46319328789934</c:v>
                </c:pt>
                <c:pt idx="53">
                  <c:v>546.10108028896866</c:v>
                </c:pt>
                <c:pt idx="54">
                  <c:v>544.93995783141293</c:v>
                </c:pt>
                <c:pt idx="55">
                  <c:v>580.98651459773168</c:v>
                </c:pt>
                <c:pt idx="56">
                  <c:v>550.89060639333172</c:v>
                </c:pt>
                <c:pt idx="57">
                  <c:v>583.54039366398388</c:v>
                </c:pt>
                <c:pt idx="58">
                  <c:v>593.23214636840794</c:v>
                </c:pt>
                <c:pt idx="59">
                  <c:v>625.66916535915482</c:v>
                </c:pt>
                <c:pt idx="60">
                  <c:v>613.06456719313087</c:v>
                </c:pt>
                <c:pt idx="61">
                  <c:v>587.65611923181837</c:v>
                </c:pt>
                <c:pt idx="62">
                  <c:v>598.06982238279306</c:v>
                </c:pt>
                <c:pt idx="63">
                  <c:v>569.4227765990579</c:v>
                </c:pt>
                <c:pt idx="64">
                  <c:v>588.00733510639429</c:v>
                </c:pt>
                <c:pt idx="65">
                  <c:v>652.54743436310002</c:v>
                </c:pt>
                <c:pt idx="66">
                  <c:v>646.99610328828385</c:v>
                </c:pt>
                <c:pt idx="67">
                  <c:v>626.28133634610026</c:v>
                </c:pt>
                <c:pt idx="68">
                  <c:v>659.49369269636611</c:v>
                </c:pt>
                <c:pt idx="69">
                  <c:v>663.97920184235977</c:v>
                </c:pt>
                <c:pt idx="70">
                  <c:v>638.14269676524202</c:v>
                </c:pt>
                <c:pt idx="71">
                  <c:v>655.92040371603593</c:v>
                </c:pt>
                <c:pt idx="72">
                  <c:v>653.0957148490005</c:v>
                </c:pt>
                <c:pt idx="73">
                  <c:v>662.93133145145941</c:v>
                </c:pt>
                <c:pt idx="74">
                  <c:v>647.16563406336968</c:v>
                </c:pt>
                <c:pt idx="75">
                  <c:v>652.18963358234396</c:v>
                </c:pt>
                <c:pt idx="76">
                  <c:v>669.36282541396008</c:v>
                </c:pt>
                <c:pt idx="77">
                  <c:v>708.65721440348375</c:v>
                </c:pt>
                <c:pt idx="78">
                  <c:v>660.47916464158629</c:v>
                </c:pt>
                <c:pt idx="79">
                  <c:v>722.28955307409933</c:v>
                </c:pt>
                <c:pt idx="80">
                  <c:v>711.11147539628848</c:v>
                </c:pt>
                <c:pt idx="81">
                  <c:v>683.20179672676977</c:v>
                </c:pt>
                <c:pt idx="82">
                  <c:v>699.33570562114755</c:v>
                </c:pt>
                <c:pt idx="83">
                  <c:v>715.23438332462251</c:v>
                </c:pt>
                <c:pt idx="84">
                  <c:v>712.71918300787308</c:v>
                </c:pt>
                <c:pt idx="85">
                  <c:v>724.65042756699222</c:v>
                </c:pt>
                <c:pt idx="86">
                  <c:v>760.78515967253043</c:v>
                </c:pt>
                <c:pt idx="87">
                  <c:v>757.24835868156742</c:v>
                </c:pt>
                <c:pt idx="88">
                  <c:v>716.89124091917017</c:v>
                </c:pt>
                <c:pt idx="89">
                  <c:v>748.9170439333169</c:v>
                </c:pt>
                <c:pt idx="90">
                  <c:v>766.53856681760908</c:v>
                </c:pt>
                <c:pt idx="91">
                  <c:v>727.54031234286026</c:v>
                </c:pt>
                <c:pt idx="92">
                  <c:v>722.35892791000629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52128"/>
        <c:axId val="167551552"/>
      </c:scatterChart>
      <c:valAx>
        <c:axId val="1675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551552"/>
        <c:crosses val="autoZero"/>
        <c:crossBetween val="midCat"/>
      </c:valAx>
      <c:valAx>
        <c:axId val="167551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755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12</xdr:row>
      <xdr:rowOff>171449</xdr:rowOff>
    </xdr:from>
    <xdr:to>
      <xdr:col>5</xdr:col>
      <xdr:colOff>1</xdr:colOff>
      <xdr:row>30</xdr:row>
      <xdr:rowOff>152400</xdr:rowOff>
    </xdr:to>
    <xdr:sp macro="" textlink="">
      <xdr:nvSpPr>
        <xdr:cNvPr id="2" name="Fumetto 2 1"/>
        <xdr:cNvSpPr/>
      </xdr:nvSpPr>
      <xdr:spPr>
        <a:xfrm>
          <a:off x="2590801" y="2457449"/>
          <a:ext cx="819150" cy="3409951"/>
        </a:xfrm>
        <a:prstGeom prst="wedgeRoundRectCallout">
          <a:avLst>
            <a:gd name="adj1" fmla="val -267"/>
            <a:gd name="adj2" fmla="val -805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/>
            <a:t>qui calcoalre la media  aritmetica ponderata dei 13 valori a sx (con pesi  doppi per  gli</a:t>
          </a:r>
          <a:r>
            <a:rPr lang="it-IT" sz="1100" b="1" baseline="0"/>
            <a:t> 11 valori centrali) e poi copiare la formula in basso</a:t>
          </a:r>
          <a:endParaRPr lang="it-IT" sz="1100" b="1"/>
        </a:p>
      </xdr:txBody>
    </xdr:sp>
    <xdr:clientData/>
  </xdr:twoCellAnchor>
  <xdr:twoCellAnchor>
    <xdr:from>
      <xdr:col>5</xdr:col>
      <xdr:colOff>10717</xdr:colOff>
      <xdr:row>10</xdr:row>
      <xdr:rowOff>53579</xdr:rowOff>
    </xdr:from>
    <xdr:to>
      <xdr:col>5</xdr:col>
      <xdr:colOff>828676</xdr:colOff>
      <xdr:row>21</xdr:row>
      <xdr:rowOff>172640</xdr:rowOff>
    </xdr:to>
    <xdr:sp macro="" textlink="">
      <xdr:nvSpPr>
        <xdr:cNvPr id="3" name="Fumetto 2 2"/>
        <xdr:cNvSpPr/>
      </xdr:nvSpPr>
      <xdr:spPr>
        <a:xfrm>
          <a:off x="3415905" y="2006204"/>
          <a:ext cx="817959" cy="2214561"/>
        </a:xfrm>
        <a:prstGeom prst="wedgeRoundRectCallout">
          <a:avLst>
            <a:gd name="adj1" fmla="val -60179"/>
            <a:gd name="adj2" fmla="val -7812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/>
            <a:t>qui calcolare la differenza tra valori effettivi e valori senza stagionalità (MM12C)</a:t>
          </a:r>
        </a:p>
      </xdr:txBody>
    </xdr:sp>
    <xdr:clientData/>
  </xdr:twoCellAnchor>
  <xdr:twoCellAnchor>
    <xdr:from>
      <xdr:col>12</xdr:col>
      <xdr:colOff>264292</xdr:colOff>
      <xdr:row>14</xdr:row>
      <xdr:rowOff>183210</xdr:rowOff>
    </xdr:from>
    <xdr:to>
      <xdr:col>13</xdr:col>
      <xdr:colOff>382137</xdr:colOff>
      <xdr:row>20</xdr:row>
      <xdr:rowOff>71438</xdr:rowOff>
    </xdr:to>
    <xdr:sp macro="" textlink="">
      <xdr:nvSpPr>
        <xdr:cNvPr id="4" name="Fumetto 2 3"/>
        <xdr:cNvSpPr/>
      </xdr:nvSpPr>
      <xdr:spPr>
        <a:xfrm>
          <a:off x="8646292" y="2850210"/>
          <a:ext cx="1623986" cy="1031228"/>
        </a:xfrm>
        <a:prstGeom prst="wedgeRoundRectCallout">
          <a:avLst>
            <a:gd name="adj1" fmla="val -72037"/>
            <a:gd name="adj2" fmla="val -1009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/>
            <a:t>qui calcolare le 12 medie (per ciascuno dei 12 mesi) dei valori della colonna</a:t>
          </a:r>
          <a:r>
            <a:rPr lang="it-IT" sz="1100" b="1" baseline="0"/>
            <a:t> F</a:t>
          </a:r>
          <a:endParaRPr lang="it-IT" sz="1100" b="1"/>
        </a:p>
      </xdr:txBody>
    </xdr:sp>
    <xdr:clientData/>
  </xdr:twoCellAnchor>
  <xdr:twoCellAnchor>
    <xdr:from>
      <xdr:col>14</xdr:col>
      <xdr:colOff>557213</xdr:colOff>
      <xdr:row>4</xdr:row>
      <xdr:rowOff>61912</xdr:rowOff>
    </xdr:from>
    <xdr:to>
      <xdr:col>16</xdr:col>
      <xdr:colOff>547686</xdr:colOff>
      <xdr:row>16</xdr:row>
      <xdr:rowOff>4763</xdr:rowOff>
    </xdr:to>
    <xdr:sp macro="" textlink="">
      <xdr:nvSpPr>
        <xdr:cNvPr id="5" name="Fumetto 2 4"/>
        <xdr:cNvSpPr/>
      </xdr:nvSpPr>
      <xdr:spPr>
        <a:xfrm>
          <a:off x="12528947" y="871537"/>
          <a:ext cx="1204911" cy="2228851"/>
        </a:xfrm>
        <a:prstGeom prst="wedgeRoundRectCallout">
          <a:avLst>
            <a:gd name="adj1" fmla="val -148595"/>
            <a:gd name="adj2" fmla="val -744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/>
            <a:t>qui aggiustare i valori della colonna K  in modo da azzerare la stagionalità complessiva dei 12 mesi (i</a:t>
          </a:r>
          <a:r>
            <a:rPr lang="it-IT" sz="1100" b="1" baseline="0"/>
            <a:t> 12 coefficienti di stagionalità devono avere media 0)</a:t>
          </a:r>
          <a:endParaRPr lang="it-IT" sz="1100" b="1"/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495299</xdr:colOff>
      <xdr:row>31</xdr:row>
      <xdr:rowOff>123825</xdr:rowOff>
    </xdr:to>
    <xdr:sp macro="" textlink="">
      <xdr:nvSpPr>
        <xdr:cNvPr id="6" name="Fumetto 2 5"/>
        <xdr:cNvSpPr/>
      </xdr:nvSpPr>
      <xdr:spPr>
        <a:xfrm>
          <a:off x="6781800" y="4191000"/>
          <a:ext cx="1209674" cy="1838325"/>
        </a:xfrm>
        <a:prstGeom prst="wedgeRoundRectCallout">
          <a:avLst>
            <a:gd name="adj1" fmla="val -230113"/>
            <a:gd name="adj2" fmla="val -2608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/>
            <a:t>qui  calcolare la differenza tra valori osservati (colonna D) e  il corrispondente coefficiente</a:t>
          </a:r>
          <a:r>
            <a:rPr lang="it-IT" sz="1100" b="1" baseline="0"/>
            <a:t> di stagionalità (preso dalla colonna M)</a:t>
          </a:r>
          <a:endParaRPr lang="it-IT" sz="1100" b="1"/>
        </a:p>
      </xdr:txBody>
    </xdr:sp>
    <xdr:clientData/>
  </xdr:twoCellAnchor>
  <xdr:twoCellAnchor>
    <xdr:from>
      <xdr:col>5</xdr:col>
      <xdr:colOff>98227</xdr:colOff>
      <xdr:row>4</xdr:row>
      <xdr:rowOff>77389</xdr:rowOff>
    </xdr:from>
    <xdr:to>
      <xdr:col>10</xdr:col>
      <xdr:colOff>223243</xdr:colOff>
      <xdr:row>26</xdr:row>
      <xdr:rowOff>65482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zoomScale="160" zoomScaleNormal="16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3" sqref="H3"/>
    </sheetView>
  </sheetViews>
  <sheetFormatPr defaultRowHeight="15" x14ac:dyDescent="0.25"/>
  <cols>
    <col min="3" max="3" width="10.7109375" bestFit="1" customWidth="1"/>
    <col min="4" max="4" width="12.7109375" bestFit="1" customWidth="1"/>
    <col min="5" max="5" width="13" customWidth="1"/>
    <col min="6" max="6" width="13.140625" bestFit="1" customWidth="1"/>
    <col min="7" max="7" width="10.140625" bestFit="1" customWidth="1"/>
    <col min="8" max="8" width="25.5703125" bestFit="1" customWidth="1"/>
    <col min="9" max="9" width="10.7109375" customWidth="1"/>
    <col min="10" max="10" width="10.7109375" bestFit="1" customWidth="1"/>
    <col min="11" max="11" width="17.5703125" bestFit="1" customWidth="1"/>
    <col min="12" max="12" width="17.85546875" bestFit="1" customWidth="1"/>
    <col min="13" max="13" width="22.5703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35</v>
      </c>
      <c r="F1" t="s">
        <v>27</v>
      </c>
      <c r="G1" t="s">
        <v>30</v>
      </c>
      <c r="H1" t="s">
        <v>32</v>
      </c>
      <c r="I1" t="s">
        <v>33</v>
      </c>
      <c r="K1" t="s">
        <v>28</v>
      </c>
      <c r="L1" t="s">
        <v>36</v>
      </c>
      <c r="M1" t="s">
        <v>29</v>
      </c>
    </row>
    <row r="2" spans="1:18" ht="18.75" x14ac:dyDescent="0.3">
      <c r="A2">
        <v>1</v>
      </c>
      <c r="B2">
        <v>2009</v>
      </c>
      <c r="C2" t="s">
        <v>4</v>
      </c>
      <c r="D2" s="5">
        <v>285.49260058004239</v>
      </c>
      <c r="E2" s="3"/>
      <c r="F2" s="3"/>
      <c r="G2" s="13">
        <f>D2-VLOOKUP(C2,J$2:M$13,4,FALSE)</f>
        <v>341.39804474491274</v>
      </c>
      <c r="H2">
        <f>K$16+K$17*A2+VLOOKUP(C2,J$2:M$13,4,FALSE)</f>
        <v>256.19319683698757</v>
      </c>
      <c r="I2">
        <f>ABS(D2-H2)/D2</f>
        <v>0.10262754160187164</v>
      </c>
      <c r="J2" t="s">
        <v>4</v>
      </c>
      <c r="K2" s="10">
        <f>AVERAGE(F14,F26,F38,F50,F62,F74,F86)</f>
        <v>-56.021676656440363</v>
      </c>
      <c r="L2" s="11">
        <f>AVERAGEIF(C$8:C$94,J2,F$8:F$94)</f>
        <v>-56.021676656440363</v>
      </c>
      <c r="M2" s="12">
        <f>L2-AVERAGE(L$2:L$13)</f>
        <v>-55.905444164870346</v>
      </c>
      <c r="R2" s="1" t="s">
        <v>16</v>
      </c>
    </row>
    <row r="3" spans="1:18" x14ac:dyDescent="0.25">
      <c r="A3">
        <v>2</v>
      </c>
      <c r="B3">
        <v>2009</v>
      </c>
      <c r="C3" t="s">
        <v>5</v>
      </c>
      <c r="D3" s="6">
        <v>268.93571644172783</v>
      </c>
      <c r="E3" s="3"/>
      <c r="F3" s="3"/>
      <c r="G3" s="13">
        <f t="shared" ref="G3:G66" si="0">D3-VLOOKUP(C3,J$2:M$13,4,FALSE)</f>
        <v>323.62299809704899</v>
      </c>
      <c r="H3">
        <f t="shared" ref="H3:H66" si="1">K$16+K$17*A3+VLOOKUP(C3,J$2:M$13,4,FALSE)</f>
        <v>262.221556682016</v>
      </c>
      <c r="I3">
        <f t="shared" ref="I3:I66" si="2">ABS(D3-H3)/D3</f>
        <v>2.4965667812912595E-2</v>
      </c>
      <c r="J3" t="s">
        <v>5</v>
      </c>
      <c r="K3" s="10">
        <f t="shared" ref="K3:K7" si="3">AVERAGE(F15,F27,F39,F51,F63,F75,F87)</f>
        <v>-54.803514146891196</v>
      </c>
      <c r="L3" s="8">
        <f t="shared" ref="L3:L13" si="4">AVERAGEIF(C$8:C$94,J3,F$8:F$94)</f>
        <v>-54.803514146891196</v>
      </c>
      <c r="M3" s="12">
        <f t="shared" ref="M3:M13" si="5">L3-AVERAGE(L$2:L$13)</f>
        <v>-54.687281655321179</v>
      </c>
      <c r="R3" s="1" t="s">
        <v>17</v>
      </c>
    </row>
    <row r="4" spans="1:18" x14ac:dyDescent="0.25">
      <c r="A4">
        <v>3</v>
      </c>
      <c r="B4">
        <v>2009</v>
      </c>
      <c r="C4" t="s">
        <v>6</v>
      </c>
      <c r="D4" s="6">
        <v>298.61637715741682</v>
      </c>
      <c r="E4" s="3"/>
      <c r="F4" s="3"/>
      <c r="G4" s="13">
        <f t="shared" si="0"/>
        <v>335.82897535189454</v>
      </c>
      <c r="H4">
        <f t="shared" si="1"/>
        <v>284.50643747833874</v>
      </c>
      <c r="I4">
        <f t="shared" si="2"/>
        <v>4.7251057739676382E-2</v>
      </c>
      <c r="J4" t="s">
        <v>6</v>
      </c>
      <c r="K4" s="10">
        <f t="shared" si="3"/>
        <v>-37.328830686047738</v>
      </c>
      <c r="L4" s="8">
        <f t="shared" si="4"/>
        <v>-37.328830686047738</v>
      </c>
      <c r="M4" s="12">
        <f t="shared" si="5"/>
        <v>-37.212598194477721</v>
      </c>
      <c r="R4" s="1" t="s">
        <v>18</v>
      </c>
    </row>
    <row r="5" spans="1:18" x14ac:dyDescent="0.25">
      <c r="A5">
        <v>4</v>
      </c>
      <c r="B5">
        <v>2009</v>
      </c>
      <c r="C5" t="s">
        <v>7</v>
      </c>
      <c r="D5" s="6">
        <v>289.80429657083812</v>
      </c>
      <c r="E5" s="3"/>
      <c r="F5" s="3"/>
      <c r="G5" s="13">
        <f t="shared" si="0"/>
        <v>291.29486118508123</v>
      </c>
      <c r="H5">
        <f t="shared" si="1"/>
        <v>325.03866839405259</v>
      </c>
      <c r="I5">
        <f t="shared" si="2"/>
        <v>0.12157988076826867</v>
      </c>
      <c r="J5" t="s">
        <v>7</v>
      </c>
      <c r="K5" s="10">
        <f t="shared" si="3"/>
        <v>-1.606797105813111</v>
      </c>
      <c r="L5" s="8">
        <f t="shared" si="4"/>
        <v>-1.606797105813111</v>
      </c>
      <c r="M5" s="12">
        <f t="shared" si="5"/>
        <v>-1.4905646142430935</v>
      </c>
      <c r="R5" s="1" t="s">
        <v>19</v>
      </c>
    </row>
    <row r="6" spans="1:18" x14ac:dyDescent="0.25">
      <c r="A6">
        <v>5</v>
      </c>
      <c r="B6">
        <v>2009</v>
      </c>
      <c r="C6" t="s">
        <v>8</v>
      </c>
      <c r="D6" s="6">
        <v>385.88189291566948</v>
      </c>
      <c r="E6" s="3"/>
      <c r="F6" s="3"/>
      <c r="G6" s="13">
        <f t="shared" si="0"/>
        <v>345.74329567589393</v>
      </c>
      <c r="H6">
        <f t="shared" si="1"/>
        <v>371.47802758355056</v>
      </c>
      <c r="I6">
        <f t="shared" si="2"/>
        <v>3.7327134536646274E-2</v>
      </c>
      <c r="J6" t="s">
        <v>8</v>
      </c>
      <c r="K6" s="10">
        <f t="shared" si="3"/>
        <v>40.022364748205561</v>
      </c>
      <c r="L6" s="8">
        <f t="shared" si="4"/>
        <v>40.022364748205561</v>
      </c>
      <c r="M6" s="12">
        <f t="shared" si="5"/>
        <v>40.138597239775578</v>
      </c>
    </row>
    <row r="7" spans="1:18" x14ac:dyDescent="0.25">
      <c r="A7">
        <v>6</v>
      </c>
      <c r="B7">
        <v>2009</v>
      </c>
      <c r="C7" t="s">
        <v>9</v>
      </c>
      <c r="D7" s="6">
        <v>374.81477661309805</v>
      </c>
      <c r="E7" s="3"/>
      <c r="F7" s="3"/>
      <c r="G7" s="13">
        <f t="shared" si="0"/>
        <v>298.63719117761627</v>
      </c>
      <c r="H7">
        <f t="shared" si="1"/>
        <v>412.32721311473603</v>
      </c>
      <c r="I7">
        <f t="shared" si="2"/>
        <v>0.10008259770494622</v>
      </c>
      <c r="J7" t="s">
        <v>9</v>
      </c>
      <c r="K7" s="10">
        <f t="shared" si="3"/>
        <v>76.061352943911771</v>
      </c>
      <c r="L7" s="8">
        <f t="shared" si="4"/>
        <v>76.061352943911771</v>
      </c>
      <c r="M7" s="12">
        <f t="shared" si="5"/>
        <v>76.177585435481788</v>
      </c>
      <c r="R7" t="s">
        <v>20</v>
      </c>
    </row>
    <row r="8" spans="1:18" x14ac:dyDescent="0.25">
      <c r="A8">
        <v>7</v>
      </c>
      <c r="B8">
        <v>2009</v>
      </c>
      <c r="C8" t="s">
        <v>10</v>
      </c>
      <c r="D8" s="6">
        <v>465.19536782561835</v>
      </c>
      <c r="E8" s="7">
        <f>AVERAGE(D2:D14,D3:D13)</f>
        <v>332.48325088668037</v>
      </c>
      <c r="F8">
        <f t="shared" ref="F8:F71" si="6">D8-E8</f>
        <v>132.71211693893798</v>
      </c>
      <c r="G8" s="13">
        <f t="shared" si="0"/>
        <v>355.09117990592114</v>
      </c>
      <c r="H8">
        <f t="shared" si="1"/>
        <v>451.06401293443076</v>
      </c>
      <c r="I8">
        <f t="shared" si="2"/>
        <v>3.0377247643800311E-2</v>
      </c>
      <c r="J8" t="s">
        <v>10</v>
      </c>
      <c r="K8" s="8">
        <f>AVERAGE(F8,F20,F32,F44,F56,F68,F80,F92)</f>
        <v>109.98795542812718</v>
      </c>
      <c r="L8" s="8">
        <f t="shared" si="4"/>
        <v>109.98795542812718</v>
      </c>
      <c r="M8" s="12">
        <f t="shared" si="5"/>
        <v>110.1041879196972</v>
      </c>
      <c r="R8" t="s">
        <v>21</v>
      </c>
    </row>
    <row r="9" spans="1:18" x14ac:dyDescent="0.25">
      <c r="A9">
        <v>8</v>
      </c>
      <c r="B9">
        <v>2009</v>
      </c>
      <c r="C9" t="s">
        <v>11</v>
      </c>
      <c r="D9" s="6">
        <v>409.41388704537354</v>
      </c>
      <c r="E9">
        <f t="shared" ref="E9:E72" si="7">AVERAGE(D3:D15,D4:D14)</f>
        <v>335.22525326810023</v>
      </c>
      <c r="F9">
        <f t="shared" si="6"/>
        <v>74.18863377727331</v>
      </c>
      <c r="G9" s="13">
        <f t="shared" si="0"/>
        <v>316.59039803222629</v>
      </c>
      <c r="H9">
        <f t="shared" si="1"/>
        <v>438.59351136336011</v>
      </c>
      <c r="I9">
        <f t="shared" si="2"/>
        <v>7.1271701428028786E-2</v>
      </c>
      <c r="J9" t="s">
        <v>11</v>
      </c>
      <c r="K9" s="8">
        <f t="shared" ref="K9:K13" si="8">AVERAGE(F9,F21,F33,F45,F57,F69,F81,F93)</f>
        <v>92.707256521577264</v>
      </c>
      <c r="L9" s="8">
        <f t="shared" si="4"/>
        <v>92.707256521577264</v>
      </c>
      <c r="M9" s="12">
        <f t="shared" si="5"/>
        <v>92.823489013147281</v>
      </c>
      <c r="R9" t="s">
        <v>22</v>
      </c>
    </row>
    <row r="10" spans="1:18" x14ac:dyDescent="0.25">
      <c r="A10">
        <v>9</v>
      </c>
      <c r="B10">
        <v>2009</v>
      </c>
      <c r="C10" t="s">
        <v>12</v>
      </c>
      <c r="D10" s="6">
        <v>424.60944321873376</v>
      </c>
      <c r="E10">
        <f t="shared" si="7"/>
        <v>337.69727784270577</v>
      </c>
      <c r="F10">
        <f t="shared" si="6"/>
        <v>86.912165376027986</v>
      </c>
      <c r="G10" s="13">
        <f t="shared" si="0"/>
        <v>360.04928526858288</v>
      </c>
      <c r="H10">
        <f t="shared" si="1"/>
        <v>415.14037763584298</v>
      </c>
      <c r="I10">
        <f t="shared" si="2"/>
        <v>2.2300647651900839E-2</v>
      </c>
      <c r="J10" t="s">
        <v>12</v>
      </c>
      <c r="K10" s="8">
        <f t="shared" si="8"/>
        <v>64.443925458580878</v>
      </c>
      <c r="L10" s="8">
        <f t="shared" si="4"/>
        <v>64.443925458580878</v>
      </c>
      <c r="M10" s="12">
        <f t="shared" si="5"/>
        <v>64.560157950150895</v>
      </c>
    </row>
    <row r="11" spans="1:18" x14ac:dyDescent="0.25">
      <c r="A11">
        <v>10</v>
      </c>
      <c r="B11">
        <v>2009</v>
      </c>
      <c r="C11" t="s">
        <v>13</v>
      </c>
      <c r="D11" s="6">
        <v>320.2209701961508</v>
      </c>
      <c r="E11">
        <f t="shared" si="7"/>
        <v>342.83444428744679</v>
      </c>
      <c r="F11">
        <f t="shared" si="6"/>
        <v>-22.613474091295984</v>
      </c>
      <c r="G11" s="13">
        <f t="shared" si="0"/>
        <v>349.99554717639307</v>
      </c>
      <c r="H11">
        <f t="shared" si="1"/>
        <v>325.61584004092913</v>
      </c>
      <c r="I11">
        <f t="shared" si="2"/>
        <v>1.684733464355476E-2</v>
      </c>
      <c r="J11" t="s">
        <v>13</v>
      </c>
      <c r="K11" s="8">
        <f>AVERAGE(F11,F23,F35,F47,F59,F71,F83)</f>
        <v>-29.890809471812311</v>
      </c>
      <c r="L11" s="8">
        <f t="shared" si="4"/>
        <v>-29.890809471812311</v>
      </c>
      <c r="M11" s="12">
        <f t="shared" si="5"/>
        <v>-29.774576980242294</v>
      </c>
      <c r="R11" t="s">
        <v>23</v>
      </c>
    </row>
    <row r="12" spans="1:18" x14ac:dyDescent="0.25">
      <c r="A12">
        <v>11</v>
      </c>
      <c r="B12">
        <v>2009</v>
      </c>
      <c r="C12" t="s">
        <v>14</v>
      </c>
      <c r="D12" s="6">
        <v>191.60332735196664</v>
      </c>
      <c r="E12">
        <f t="shared" si="7"/>
        <v>349.48977755715481</v>
      </c>
      <c r="F12">
        <f t="shared" si="6"/>
        <v>-157.88645020518817</v>
      </c>
      <c r="G12" s="13">
        <f t="shared" si="0"/>
        <v>333.7048352528443</v>
      </c>
      <c r="H12">
        <f t="shared" si="1"/>
        <v>218.09910645577298</v>
      </c>
      <c r="I12">
        <f t="shared" si="2"/>
        <v>0.13828454583742586</v>
      </c>
      <c r="J12" t="s">
        <v>14</v>
      </c>
      <c r="K12" s="8">
        <f t="shared" ref="K12:K13" si="9">AVERAGE(F12,F24,F36,F48,F60,F72,F84)</f>
        <v>-142.21774039244769</v>
      </c>
      <c r="L12" s="8">
        <f t="shared" si="4"/>
        <v>-142.21774039244769</v>
      </c>
      <c r="M12" s="12">
        <f t="shared" si="5"/>
        <v>-142.10150790087766</v>
      </c>
      <c r="R12" t="s">
        <v>24</v>
      </c>
    </row>
    <row r="13" spans="1:18" x14ac:dyDescent="0.25">
      <c r="A13">
        <v>12</v>
      </c>
      <c r="B13">
        <v>2009</v>
      </c>
      <c r="C13" t="s">
        <v>15</v>
      </c>
      <c r="D13" s="5">
        <v>265.28606783901574</v>
      </c>
      <c r="E13">
        <f t="shared" si="7"/>
        <v>355.16215900357093</v>
      </c>
      <c r="F13">
        <f t="shared" si="6"/>
        <v>-89.876091164555191</v>
      </c>
      <c r="G13" s="13">
        <f t="shared" si="0"/>
        <v>327.91811188723614</v>
      </c>
      <c r="H13">
        <f t="shared" si="1"/>
        <v>302.3787676439095</v>
      </c>
      <c r="I13">
        <f t="shared" si="2"/>
        <v>0.13982151459006439</v>
      </c>
      <c r="J13" t="s">
        <v>15</v>
      </c>
      <c r="K13" s="8">
        <f t="shared" si="9"/>
        <v>-62.748276539790432</v>
      </c>
      <c r="L13" s="8">
        <f t="shared" si="4"/>
        <v>-62.748276539790432</v>
      </c>
      <c r="M13" s="12">
        <f t="shared" si="5"/>
        <v>-62.632044048220415</v>
      </c>
      <c r="R13" t="s">
        <v>25</v>
      </c>
    </row>
    <row r="14" spans="1:18" x14ac:dyDescent="0.25">
      <c r="A14">
        <v>13</v>
      </c>
      <c r="B14">
        <v>2010</v>
      </c>
      <c r="C14" t="s">
        <v>4</v>
      </c>
      <c r="D14">
        <v>305.34117434906693</v>
      </c>
      <c r="E14">
        <f t="shared" si="7"/>
        <v>361.7506251855184</v>
      </c>
      <c r="F14">
        <f t="shared" si="6"/>
        <v>-56.40945083645147</v>
      </c>
      <c r="G14" s="13">
        <f t="shared" si="0"/>
        <v>361.24661851393728</v>
      </c>
      <c r="H14">
        <f t="shared" si="1"/>
        <v>313.91556486273885</v>
      </c>
      <c r="I14">
        <f t="shared" si="2"/>
        <v>2.8081343867072596E-2</v>
      </c>
      <c r="M14" s="14"/>
    </row>
    <row r="15" spans="1:18" x14ac:dyDescent="0.25">
      <c r="A15">
        <v>14</v>
      </c>
      <c r="B15">
        <v>2010</v>
      </c>
      <c r="C15" t="s">
        <v>5</v>
      </c>
      <c r="D15">
        <v>314.89519982678047</v>
      </c>
      <c r="E15">
        <f t="shared" si="7"/>
        <v>369.7228277284118</v>
      </c>
      <c r="F15">
        <f t="shared" si="6"/>
        <v>-54.827627901631331</v>
      </c>
      <c r="G15" s="13">
        <f t="shared" si="0"/>
        <v>369.58248148210163</v>
      </c>
      <c r="H15">
        <f t="shared" si="1"/>
        <v>319.94392470776734</v>
      </c>
      <c r="I15">
        <f t="shared" si="2"/>
        <v>1.6033032208061924E-2</v>
      </c>
      <c r="K15" t="s">
        <v>31</v>
      </c>
      <c r="M15" s="14"/>
      <c r="R15" t="s">
        <v>26</v>
      </c>
    </row>
    <row r="16" spans="1:18" x14ac:dyDescent="0.25">
      <c r="A16">
        <v>15</v>
      </c>
      <c r="B16">
        <v>2010</v>
      </c>
      <c r="C16" t="s">
        <v>6</v>
      </c>
      <c r="D16">
        <v>311.98548356289626</v>
      </c>
      <c r="E16">
        <f t="shared" si="7"/>
        <v>376.66429031796457</v>
      </c>
      <c r="F16">
        <f t="shared" si="6"/>
        <v>-64.678806755068308</v>
      </c>
      <c r="G16" s="13">
        <f t="shared" si="0"/>
        <v>349.19808175737398</v>
      </c>
      <c r="H16">
        <f t="shared" si="1"/>
        <v>342.22880550409002</v>
      </c>
      <c r="I16">
        <f t="shared" si="2"/>
        <v>9.6938234419796987E-2</v>
      </c>
      <c r="K16" s="2">
        <f>INTERCEPT(G2:G94,A2:A94)</f>
        <v>307.28844366637861</v>
      </c>
      <c r="L16" s="9">
        <v>307.28844366637861</v>
      </c>
      <c r="M16" s="14"/>
    </row>
    <row r="17" spans="1:13" x14ac:dyDescent="0.25">
      <c r="A17">
        <v>16</v>
      </c>
      <c r="B17">
        <v>2010</v>
      </c>
      <c r="C17" t="s">
        <v>7</v>
      </c>
      <c r="D17">
        <v>399.72718483914451</v>
      </c>
      <c r="E17">
        <f t="shared" si="7"/>
        <v>381.23342433565728</v>
      </c>
      <c r="F17">
        <f t="shared" si="6"/>
        <v>18.493760503487238</v>
      </c>
      <c r="G17" s="13">
        <f t="shared" si="0"/>
        <v>401.21774945338763</v>
      </c>
      <c r="H17">
        <f t="shared" si="1"/>
        <v>382.76103641980393</v>
      </c>
      <c r="I17">
        <f t="shared" si="2"/>
        <v>4.244431968310583E-2</v>
      </c>
      <c r="K17" s="2">
        <f>SLOPE(G2:G94,A2:A94)</f>
        <v>4.810197335479276</v>
      </c>
      <c r="L17" s="9">
        <v>4.810197335479276</v>
      </c>
      <c r="M17" s="14"/>
    </row>
    <row r="18" spans="1:13" x14ac:dyDescent="0.25">
      <c r="A18">
        <v>17</v>
      </c>
      <c r="B18">
        <v>2010</v>
      </c>
      <c r="C18" t="s">
        <v>8</v>
      </c>
      <c r="D18">
        <v>435.6870031203552</v>
      </c>
      <c r="E18">
        <f t="shared" si="7"/>
        <v>387.91360572477237</v>
      </c>
      <c r="F18">
        <f t="shared" si="6"/>
        <v>47.773397395582833</v>
      </c>
      <c r="G18" s="13">
        <f t="shared" si="0"/>
        <v>395.54840588057959</v>
      </c>
      <c r="H18">
        <f t="shared" si="1"/>
        <v>429.20039560930184</v>
      </c>
      <c r="I18">
        <f t="shared" si="2"/>
        <v>1.4888228165166287E-2</v>
      </c>
      <c r="M18" s="14"/>
    </row>
    <row r="19" spans="1:13" x14ac:dyDescent="0.25">
      <c r="A19">
        <v>18</v>
      </c>
      <c r="B19">
        <v>2010</v>
      </c>
      <c r="C19" t="s">
        <v>9</v>
      </c>
      <c r="D19">
        <v>461.14682112239984</v>
      </c>
      <c r="E19">
        <f t="shared" si="7"/>
        <v>396.93244573655994</v>
      </c>
      <c r="F19">
        <f t="shared" si="6"/>
        <v>64.214375385839901</v>
      </c>
      <c r="G19" s="13">
        <f t="shared" si="0"/>
        <v>384.96923568691807</v>
      </c>
      <c r="H19">
        <f t="shared" si="1"/>
        <v>470.04958114048736</v>
      </c>
      <c r="I19">
        <f t="shared" si="2"/>
        <v>1.9305695302027259E-2</v>
      </c>
      <c r="K19" t="s">
        <v>34</v>
      </c>
      <c r="M19" s="14"/>
    </row>
    <row r="20" spans="1:13" x14ac:dyDescent="0.25">
      <c r="A20">
        <v>19</v>
      </c>
      <c r="B20">
        <v>2010</v>
      </c>
      <c r="C20" t="s">
        <v>10</v>
      </c>
      <c r="D20">
        <v>536.98651168305446</v>
      </c>
      <c r="E20">
        <f t="shared" si="7"/>
        <v>406.08665195780645</v>
      </c>
      <c r="F20">
        <f t="shared" si="6"/>
        <v>130.89985972524801</v>
      </c>
      <c r="G20" s="13">
        <f t="shared" si="0"/>
        <v>426.88232376335725</v>
      </c>
      <c r="H20">
        <f t="shared" si="1"/>
        <v>508.7863809601821</v>
      </c>
      <c r="I20">
        <f t="shared" si="2"/>
        <v>5.2515528992499019E-2</v>
      </c>
      <c r="K20" s="2"/>
      <c r="L20" s="9"/>
      <c r="M20" s="14"/>
    </row>
    <row r="21" spans="1:13" x14ac:dyDescent="0.25">
      <c r="A21">
        <v>20</v>
      </c>
      <c r="B21">
        <v>2010</v>
      </c>
      <c r="C21" t="s">
        <v>11</v>
      </c>
      <c r="D21">
        <v>528.95560421737923</v>
      </c>
      <c r="E21">
        <f t="shared" si="7"/>
        <v>413.11239404167031</v>
      </c>
      <c r="F21">
        <f t="shared" si="6"/>
        <v>115.84321017570892</v>
      </c>
      <c r="G21" s="13">
        <f t="shared" si="0"/>
        <v>436.13211520423192</v>
      </c>
      <c r="H21">
        <f t="shared" si="1"/>
        <v>496.31587938911139</v>
      </c>
      <c r="I21">
        <f t="shared" si="2"/>
        <v>6.17059816892577E-2</v>
      </c>
      <c r="M21" s="14"/>
    </row>
    <row r="22" spans="1:13" x14ac:dyDescent="0.25">
      <c r="A22">
        <v>21</v>
      </c>
      <c r="B22">
        <v>2010</v>
      </c>
      <c r="C22" t="s">
        <v>12</v>
      </c>
      <c r="D22">
        <v>471.66282819599479</v>
      </c>
      <c r="E22">
        <f t="shared" si="7"/>
        <v>419.14074145793546</v>
      </c>
      <c r="F22">
        <f t="shared" si="6"/>
        <v>52.522086738059329</v>
      </c>
      <c r="G22" s="13">
        <f t="shared" si="0"/>
        <v>407.10267024584391</v>
      </c>
      <c r="H22">
        <f t="shared" si="1"/>
        <v>472.86274566159426</v>
      </c>
      <c r="I22">
        <f t="shared" si="2"/>
        <v>2.5440153301647412E-3</v>
      </c>
      <c r="M22" s="14"/>
    </row>
    <row r="23" spans="1:13" x14ac:dyDescent="0.25">
      <c r="A23">
        <v>22</v>
      </c>
      <c r="B23">
        <v>2010</v>
      </c>
      <c r="C23" t="s">
        <v>13</v>
      </c>
      <c r="D23">
        <v>382.82680164351541</v>
      </c>
      <c r="E23">
        <f t="shared" si="7"/>
        <v>423.54178043458137</v>
      </c>
      <c r="F23">
        <f t="shared" si="6"/>
        <v>-40.71497879106596</v>
      </c>
      <c r="G23" s="13">
        <f t="shared" si="0"/>
        <v>412.60137862375768</v>
      </c>
      <c r="H23">
        <f t="shared" si="1"/>
        <v>383.33820806668041</v>
      </c>
      <c r="I23">
        <f t="shared" si="2"/>
        <v>1.3358689124415477E-3</v>
      </c>
      <c r="M23" s="14"/>
    </row>
    <row r="24" spans="1:13" x14ac:dyDescent="0.25">
      <c r="A24">
        <v>23</v>
      </c>
      <c r="B24">
        <v>2010</v>
      </c>
      <c r="C24" t="s">
        <v>14</v>
      </c>
      <c r="D24">
        <v>289.321849243364</v>
      </c>
      <c r="E24">
        <f t="shared" si="7"/>
        <v>427.61929143229719</v>
      </c>
      <c r="F24">
        <f t="shared" si="6"/>
        <v>-138.29744218893319</v>
      </c>
      <c r="G24" s="13">
        <f t="shared" si="0"/>
        <v>431.42335714424166</v>
      </c>
      <c r="H24">
        <f t="shared" si="1"/>
        <v>275.82147448152432</v>
      </c>
      <c r="I24">
        <f t="shared" si="2"/>
        <v>4.6662133527578128E-2</v>
      </c>
      <c r="M24" s="14"/>
    </row>
    <row r="25" spans="1:13" x14ac:dyDescent="0.25">
      <c r="A25">
        <v>24</v>
      </c>
      <c r="B25">
        <v>2010</v>
      </c>
      <c r="C25" t="s">
        <v>15</v>
      </c>
      <c r="D25">
        <v>384.01970623052023</v>
      </c>
      <c r="E25">
        <f t="shared" si="7"/>
        <v>433.41083866251552</v>
      </c>
      <c r="F25">
        <f t="shared" si="6"/>
        <v>-49.391132431995288</v>
      </c>
      <c r="G25" s="13">
        <f t="shared" si="0"/>
        <v>446.65175027874062</v>
      </c>
      <c r="H25">
        <f t="shared" si="1"/>
        <v>360.10113566966083</v>
      </c>
      <c r="I25">
        <f t="shared" si="2"/>
        <v>6.2284747820992026E-2</v>
      </c>
      <c r="M25" s="14"/>
    </row>
    <row r="26" spans="1:13" x14ac:dyDescent="0.25">
      <c r="A26">
        <v>25</v>
      </c>
      <c r="B26">
        <v>2011</v>
      </c>
      <c r="C26" t="s">
        <v>4</v>
      </c>
      <c r="D26">
        <v>406.30848526747712</v>
      </c>
      <c r="E26">
        <f t="shared" si="7"/>
        <v>436.14837567230012</v>
      </c>
      <c r="F26">
        <f t="shared" si="6"/>
        <v>-29.839890404822995</v>
      </c>
      <c r="G26" s="13">
        <f t="shared" si="0"/>
        <v>462.21392943234747</v>
      </c>
      <c r="H26">
        <f t="shared" si="1"/>
        <v>371.63793288849018</v>
      </c>
      <c r="I26">
        <f t="shared" si="2"/>
        <v>8.5330613649781284E-2</v>
      </c>
      <c r="M26" s="14"/>
    </row>
    <row r="27" spans="1:13" x14ac:dyDescent="0.25">
      <c r="A27">
        <v>26</v>
      </c>
      <c r="B27">
        <v>2011</v>
      </c>
      <c r="C27" t="s">
        <v>5</v>
      </c>
      <c r="D27">
        <v>382.54569892110385</v>
      </c>
      <c r="E27">
        <f t="shared" si="7"/>
        <v>437.77943290539105</v>
      </c>
      <c r="F27">
        <f t="shared" si="6"/>
        <v>-55.233733984287198</v>
      </c>
      <c r="G27" s="13">
        <f t="shared" si="0"/>
        <v>437.23298057642501</v>
      </c>
      <c r="H27">
        <f t="shared" si="1"/>
        <v>377.66629273351862</v>
      </c>
      <c r="I27">
        <f t="shared" si="2"/>
        <v>1.2755093577961151E-2</v>
      </c>
      <c r="M27" s="14"/>
    </row>
    <row r="28" spans="1:13" x14ac:dyDescent="0.25">
      <c r="A28">
        <v>27</v>
      </c>
      <c r="B28">
        <v>2011</v>
      </c>
      <c r="C28" t="s">
        <v>6</v>
      </c>
      <c r="D28">
        <v>389.01532245893634</v>
      </c>
      <c r="E28">
        <f t="shared" si="7"/>
        <v>442.37007577203798</v>
      </c>
      <c r="F28">
        <f t="shared" si="6"/>
        <v>-53.354753313101639</v>
      </c>
      <c r="G28" s="13">
        <f t="shared" si="0"/>
        <v>426.22792065341406</v>
      </c>
      <c r="H28">
        <f t="shared" si="1"/>
        <v>399.95117352984136</v>
      </c>
      <c r="I28">
        <f t="shared" si="2"/>
        <v>2.8111620390118136E-2</v>
      </c>
      <c r="M28" s="14"/>
    </row>
    <row r="29" spans="1:13" x14ac:dyDescent="0.25">
      <c r="A29">
        <v>28</v>
      </c>
      <c r="B29">
        <v>2011</v>
      </c>
      <c r="C29" t="s">
        <v>7</v>
      </c>
      <c r="D29">
        <v>428.32228138260916</v>
      </c>
      <c r="E29">
        <f t="shared" si="7"/>
        <v>448.63397233037063</v>
      </c>
      <c r="F29">
        <f t="shared" si="6"/>
        <v>-20.311690947761463</v>
      </c>
      <c r="G29" s="13">
        <f t="shared" si="0"/>
        <v>429.81284599685227</v>
      </c>
      <c r="H29">
        <f t="shared" si="1"/>
        <v>440.48340444555527</v>
      </c>
      <c r="I29">
        <f t="shared" si="2"/>
        <v>2.8392459583681775E-2</v>
      </c>
      <c r="M29" s="14"/>
    </row>
    <row r="30" spans="1:13" x14ac:dyDescent="0.25">
      <c r="A30">
        <v>29</v>
      </c>
      <c r="B30">
        <v>2011</v>
      </c>
      <c r="C30" t="s">
        <v>8</v>
      </c>
      <c r="D30">
        <v>504.95217052207175</v>
      </c>
      <c r="E30">
        <f t="shared" si="7"/>
        <v>455.94115349415029</v>
      </c>
      <c r="F30">
        <f t="shared" si="6"/>
        <v>49.011017027921469</v>
      </c>
      <c r="G30" s="13">
        <f t="shared" si="0"/>
        <v>464.81357328229615</v>
      </c>
      <c r="H30">
        <f t="shared" si="1"/>
        <v>486.92276363505323</v>
      </c>
      <c r="I30">
        <f t="shared" si="2"/>
        <v>3.5705177518848684E-2</v>
      </c>
      <c r="M30" s="14"/>
    </row>
    <row r="31" spans="1:13" x14ac:dyDescent="0.25">
      <c r="A31">
        <v>30</v>
      </c>
      <c r="B31">
        <v>2011</v>
      </c>
      <c r="C31" t="s">
        <v>9</v>
      </c>
      <c r="D31">
        <v>530.87878724592167</v>
      </c>
      <c r="E31">
        <f t="shared" si="7"/>
        <v>460.29064472144569</v>
      </c>
      <c r="F31">
        <f t="shared" si="6"/>
        <v>70.588142524475984</v>
      </c>
      <c r="G31" s="13">
        <f t="shared" si="0"/>
        <v>454.7012018104399</v>
      </c>
      <c r="H31">
        <f t="shared" si="1"/>
        <v>527.77194916623864</v>
      </c>
      <c r="I31">
        <f t="shared" si="2"/>
        <v>5.8522550802992124E-3</v>
      </c>
      <c r="M31" s="14"/>
    </row>
    <row r="32" spans="1:13" x14ac:dyDescent="0.25">
      <c r="A32">
        <v>31</v>
      </c>
      <c r="B32">
        <v>2011</v>
      </c>
      <c r="C32" t="s">
        <v>10</v>
      </c>
      <c r="D32">
        <v>532.95543379436231</v>
      </c>
      <c r="E32">
        <f t="shared" si="7"/>
        <v>460.64224317798534</v>
      </c>
      <c r="F32">
        <f t="shared" si="6"/>
        <v>72.313190616376971</v>
      </c>
      <c r="G32" s="13">
        <f t="shared" si="0"/>
        <v>422.8512458746651</v>
      </c>
      <c r="H32">
        <f t="shared" si="1"/>
        <v>566.50874898593338</v>
      </c>
      <c r="I32">
        <f t="shared" si="2"/>
        <v>6.295707495219463E-2</v>
      </c>
      <c r="M32" s="14"/>
    </row>
    <row r="33" spans="1:13" x14ac:dyDescent="0.25">
      <c r="A33">
        <v>32</v>
      </c>
      <c r="B33">
        <v>2011</v>
      </c>
      <c r="C33" t="s">
        <v>11</v>
      </c>
      <c r="D33">
        <v>572.13205570025275</v>
      </c>
      <c r="E33">
        <f t="shared" si="7"/>
        <v>462.37053987356671</v>
      </c>
      <c r="F33">
        <f t="shared" si="6"/>
        <v>109.76151582668604</v>
      </c>
      <c r="G33" s="13">
        <f t="shared" si="0"/>
        <v>479.30856668710544</v>
      </c>
      <c r="H33">
        <f t="shared" si="1"/>
        <v>554.03824741486278</v>
      </c>
      <c r="I33">
        <f t="shared" si="2"/>
        <v>3.1625230757686376E-2</v>
      </c>
      <c r="M33" s="14"/>
    </row>
    <row r="34" spans="1:13" x14ac:dyDescent="0.25">
      <c r="A34">
        <v>33</v>
      </c>
      <c r="B34">
        <v>2011</v>
      </c>
      <c r="C34" t="s">
        <v>12</v>
      </c>
      <c r="D34">
        <v>538.66180551264324</v>
      </c>
      <c r="E34">
        <f t="shared" si="7"/>
        <v>466.8663025949761</v>
      </c>
      <c r="F34">
        <f t="shared" si="6"/>
        <v>71.795502917667136</v>
      </c>
      <c r="G34" s="13">
        <f t="shared" si="0"/>
        <v>474.10164756249236</v>
      </c>
      <c r="H34">
        <f t="shared" si="1"/>
        <v>530.5851136873456</v>
      </c>
      <c r="I34">
        <f t="shared" si="2"/>
        <v>1.4993993898659798E-2</v>
      </c>
      <c r="M34" s="14"/>
    </row>
    <row r="35" spans="1:13" x14ac:dyDescent="0.25">
      <c r="A35">
        <v>34</v>
      </c>
      <c r="B35">
        <v>2011</v>
      </c>
      <c r="C35" t="s">
        <v>13</v>
      </c>
      <c r="D35">
        <v>466.16134172685258</v>
      </c>
      <c r="E35">
        <f t="shared" si="7"/>
        <v>473.11933491001241</v>
      </c>
      <c r="F35">
        <f t="shared" si="6"/>
        <v>-6.9579931831598287</v>
      </c>
      <c r="G35" s="13">
        <f t="shared" si="0"/>
        <v>495.93591870709486</v>
      </c>
      <c r="H35">
        <f t="shared" si="1"/>
        <v>441.06057609243169</v>
      </c>
      <c r="I35">
        <f t="shared" si="2"/>
        <v>5.3845661121184732E-2</v>
      </c>
      <c r="M35" s="14"/>
    </row>
    <row r="36" spans="1:13" x14ac:dyDescent="0.25">
      <c r="A36">
        <v>35</v>
      </c>
      <c r="B36">
        <v>2011</v>
      </c>
      <c r="C36" t="s">
        <v>14</v>
      </c>
      <c r="D36">
        <v>381.35965709073724</v>
      </c>
      <c r="E36">
        <f t="shared" si="7"/>
        <v>479.18664595684027</v>
      </c>
      <c r="F36">
        <f t="shared" si="6"/>
        <v>-97.826988866103022</v>
      </c>
      <c r="G36" s="13">
        <f t="shared" si="0"/>
        <v>523.46116499161485</v>
      </c>
      <c r="H36">
        <f t="shared" si="1"/>
        <v>333.5438425072756</v>
      </c>
      <c r="I36">
        <f t="shared" si="2"/>
        <v>0.1253824669033746</v>
      </c>
      <c r="M36" s="14"/>
    </row>
    <row r="37" spans="1:13" x14ac:dyDescent="0.25">
      <c r="A37">
        <v>36</v>
      </c>
      <c r="B37">
        <v>2011</v>
      </c>
      <c r="C37" t="s">
        <v>15</v>
      </c>
      <c r="D37">
        <v>396.36968783823642</v>
      </c>
      <c r="E37">
        <f t="shared" si="7"/>
        <v>482.62096397762713</v>
      </c>
      <c r="F37">
        <f t="shared" si="6"/>
        <v>-86.251276139390711</v>
      </c>
      <c r="G37" s="13">
        <f t="shared" si="0"/>
        <v>459.00173188645681</v>
      </c>
      <c r="H37">
        <f t="shared" si="1"/>
        <v>417.82350369541217</v>
      </c>
      <c r="I37">
        <f t="shared" si="2"/>
        <v>5.4125773275405797E-2</v>
      </c>
      <c r="M37" s="14"/>
    </row>
    <row r="38" spans="1:13" x14ac:dyDescent="0.25">
      <c r="A38">
        <v>37</v>
      </c>
      <c r="B38">
        <v>2012</v>
      </c>
      <c r="C38" t="s">
        <v>4</v>
      </c>
      <c r="D38">
        <v>402.39686661671487</v>
      </c>
      <c r="E38">
        <f t="shared" si="7"/>
        <v>487.64917725729066</v>
      </c>
      <c r="F38">
        <f t="shared" si="6"/>
        <v>-85.252310640575786</v>
      </c>
      <c r="G38" s="13">
        <f t="shared" si="0"/>
        <v>458.30231078158522</v>
      </c>
      <c r="H38">
        <f t="shared" si="1"/>
        <v>429.36030091424146</v>
      </c>
      <c r="I38">
        <f t="shared" si="2"/>
        <v>6.700706823149645E-2</v>
      </c>
      <c r="M38" s="14"/>
    </row>
    <row r="39" spans="1:13" x14ac:dyDescent="0.25">
      <c r="A39">
        <v>38</v>
      </c>
      <c r="B39">
        <v>2012</v>
      </c>
      <c r="C39" t="s">
        <v>5</v>
      </c>
      <c r="D39">
        <v>427.93643826582172</v>
      </c>
      <c r="E39">
        <f t="shared" si="7"/>
        <v>492.13672041624409</v>
      </c>
      <c r="F39">
        <f t="shared" si="6"/>
        <v>-64.200282150422368</v>
      </c>
      <c r="G39" s="13">
        <f t="shared" si="0"/>
        <v>482.62371992114288</v>
      </c>
      <c r="H39">
        <f t="shared" si="1"/>
        <v>435.38866075926995</v>
      </c>
      <c r="I39">
        <f t="shared" si="2"/>
        <v>1.7414320976376234E-2</v>
      </c>
      <c r="M39" s="14"/>
    </row>
    <row r="40" spans="1:13" x14ac:dyDescent="0.25">
      <c r="A40">
        <v>39</v>
      </c>
      <c r="B40">
        <v>2012</v>
      </c>
      <c r="C40" t="s">
        <v>6</v>
      </c>
      <c r="D40">
        <v>451.5228884280441</v>
      </c>
      <c r="E40">
        <f t="shared" si="7"/>
        <v>495.04078747794347</v>
      </c>
      <c r="F40">
        <f t="shared" si="6"/>
        <v>-43.51789904989937</v>
      </c>
      <c r="G40" s="13">
        <f t="shared" si="0"/>
        <v>488.73548662252182</v>
      </c>
      <c r="H40">
        <f t="shared" si="1"/>
        <v>457.67354155559264</v>
      </c>
      <c r="I40">
        <f t="shared" si="2"/>
        <v>1.3622018473884568E-2</v>
      </c>
      <c r="M40" s="14"/>
    </row>
    <row r="41" spans="1:13" x14ac:dyDescent="0.25">
      <c r="A41">
        <v>40</v>
      </c>
      <c r="B41">
        <v>2012</v>
      </c>
      <c r="C41" t="s">
        <v>7</v>
      </c>
      <c r="D41">
        <v>515.88749097437108</v>
      </c>
      <c r="E41">
        <f t="shared" si="7"/>
        <v>498.03866416049277</v>
      </c>
      <c r="F41">
        <f t="shared" si="6"/>
        <v>17.848826813878304</v>
      </c>
      <c r="G41" s="13">
        <f t="shared" si="0"/>
        <v>517.37805558861419</v>
      </c>
      <c r="H41">
        <f t="shared" si="1"/>
        <v>498.20577247130655</v>
      </c>
      <c r="I41">
        <f t="shared" si="2"/>
        <v>3.4274369532916134E-2</v>
      </c>
      <c r="M41" s="14"/>
    </row>
    <row r="42" spans="1:13" x14ac:dyDescent="0.25">
      <c r="A42">
        <v>41</v>
      </c>
      <c r="B42">
        <v>2012</v>
      </c>
      <c r="C42" t="s">
        <v>8</v>
      </c>
      <c r="D42">
        <v>563.00242605417657</v>
      </c>
      <c r="E42">
        <f t="shared" si="7"/>
        <v>498.23057087021925</v>
      </c>
      <c r="F42">
        <f t="shared" si="6"/>
        <v>64.771855183957314</v>
      </c>
      <c r="G42" s="13">
        <f t="shared" si="0"/>
        <v>522.86382881440102</v>
      </c>
      <c r="H42">
        <f t="shared" si="1"/>
        <v>544.64513166080451</v>
      </c>
      <c r="I42">
        <f t="shared" si="2"/>
        <v>3.2606066233195188E-2</v>
      </c>
      <c r="M42" s="14"/>
    </row>
    <row r="43" spans="1:13" x14ac:dyDescent="0.25">
      <c r="A43">
        <v>42</v>
      </c>
      <c r="B43">
        <v>2012</v>
      </c>
      <c r="C43" t="s">
        <v>9</v>
      </c>
      <c r="D43">
        <v>555.2521642127042</v>
      </c>
      <c r="E43">
        <f t="shared" si="7"/>
        <v>501.12657183575953</v>
      </c>
      <c r="F43">
        <f t="shared" si="6"/>
        <v>54.125592376944667</v>
      </c>
      <c r="G43" s="13">
        <f t="shared" si="0"/>
        <v>479.07457877722243</v>
      </c>
      <c r="H43">
        <f t="shared" si="1"/>
        <v>585.49431719199004</v>
      </c>
      <c r="I43">
        <f t="shared" si="2"/>
        <v>5.4465619277984059E-2</v>
      </c>
      <c r="M43" s="14"/>
    </row>
    <row r="44" spans="1:13" x14ac:dyDescent="0.25">
      <c r="A44">
        <v>43</v>
      </c>
      <c r="B44">
        <v>2012</v>
      </c>
      <c r="C44" t="s">
        <v>10</v>
      </c>
      <c r="D44">
        <v>629.25917553950319</v>
      </c>
      <c r="E44">
        <f t="shared" si="7"/>
        <v>507.93706848790072</v>
      </c>
      <c r="F44">
        <f t="shared" si="6"/>
        <v>121.32210705160247</v>
      </c>
      <c r="G44" s="13">
        <f t="shared" si="0"/>
        <v>519.15498761980598</v>
      </c>
      <c r="H44">
        <f t="shared" si="1"/>
        <v>624.23111701168466</v>
      </c>
      <c r="I44">
        <f t="shared" si="2"/>
        <v>7.9904413368429017E-3</v>
      </c>
      <c r="M44" s="14"/>
    </row>
    <row r="45" spans="1:13" x14ac:dyDescent="0.25">
      <c r="A45">
        <v>44</v>
      </c>
      <c r="B45">
        <v>2012</v>
      </c>
      <c r="C45" t="s">
        <v>11</v>
      </c>
      <c r="D45">
        <v>583.52934976999404</v>
      </c>
      <c r="E45">
        <f t="shared" si="7"/>
        <v>515.25874655912628</v>
      </c>
      <c r="F45">
        <f t="shared" si="6"/>
        <v>68.270603210867762</v>
      </c>
      <c r="G45" s="13">
        <f t="shared" si="0"/>
        <v>490.70586075684673</v>
      </c>
      <c r="H45">
        <f t="shared" si="1"/>
        <v>611.76061544061406</v>
      </c>
      <c r="I45">
        <f t="shared" si="2"/>
        <v>4.838019832549597E-2</v>
      </c>
      <c r="M45" s="14"/>
    </row>
    <row r="46" spans="1:13" x14ac:dyDescent="0.25">
      <c r="A46">
        <v>45</v>
      </c>
      <c r="B46">
        <v>2012</v>
      </c>
      <c r="C46" t="s">
        <v>12</v>
      </c>
      <c r="D46">
        <v>596.96212092368955</v>
      </c>
      <c r="E46">
        <f t="shared" si="7"/>
        <v>523.68512234738785</v>
      </c>
      <c r="F46">
        <f t="shared" si="6"/>
        <v>73.276998576301708</v>
      </c>
      <c r="G46" s="13">
        <f t="shared" si="0"/>
        <v>532.40196297353862</v>
      </c>
      <c r="H46">
        <f t="shared" si="1"/>
        <v>588.30748171309699</v>
      </c>
      <c r="I46">
        <f t="shared" si="2"/>
        <v>1.4497802971486859E-2</v>
      </c>
      <c r="M46" s="14"/>
    </row>
    <row r="47" spans="1:13" x14ac:dyDescent="0.25">
      <c r="A47">
        <v>46</v>
      </c>
      <c r="B47">
        <v>2012</v>
      </c>
      <c r="C47" t="s">
        <v>13</v>
      </c>
      <c r="D47">
        <v>479.81006669698849</v>
      </c>
      <c r="E47">
        <f t="shared" si="7"/>
        <v>530.70361368792658</v>
      </c>
      <c r="F47">
        <f t="shared" si="6"/>
        <v>-50.893546990938091</v>
      </c>
      <c r="G47" s="13">
        <f t="shared" si="0"/>
        <v>509.58464367723076</v>
      </c>
      <c r="H47">
        <f t="shared" si="1"/>
        <v>498.78294411818297</v>
      </c>
      <c r="I47">
        <f t="shared" si="2"/>
        <v>3.9542474695880667E-2</v>
      </c>
      <c r="M47" s="14"/>
    </row>
    <row r="48" spans="1:13" x14ac:dyDescent="0.25">
      <c r="A48">
        <v>47</v>
      </c>
      <c r="B48">
        <v>2012</v>
      </c>
      <c r="C48" t="s">
        <v>14</v>
      </c>
      <c r="D48">
        <v>372.31669315403747</v>
      </c>
      <c r="E48">
        <f t="shared" si="7"/>
        <v>535.43800864191974</v>
      </c>
      <c r="F48">
        <f t="shared" si="6"/>
        <v>-163.12131548788227</v>
      </c>
      <c r="G48" s="13">
        <f t="shared" si="0"/>
        <v>514.41820105491513</v>
      </c>
      <c r="H48">
        <f t="shared" si="1"/>
        <v>391.26621053302688</v>
      </c>
      <c r="I48">
        <f t="shared" si="2"/>
        <v>5.0896233575939843E-2</v>
      </c>
      <c r="M48" s="14"/>
    </row>
    <row r="49" spans="1:13" x14ac:dyDescent="0.25">
      <c r="A49">
        <v>48</v>
      </c>
      <c r="B49">
        <v>2012</v>
      </c>
      <c r="C49" t="s">
        <v>15</v>
      </c>
      <c r="D49">
        <v>474.91667494790363</v>
      </c>
      <c r="E49">
        <f t="shared" si="7"/>
        <v>540.58908639130505</v>
      </c>
      <c r="F49">
        <f t="shared" si="6"/>
        <v>-65.672411443401415</v>
      </c>
      <c r="G49" s="13">
        <f t="shared" si="0"/>
        <v>537.54871899612408</v>
      </c>
      <c r="H49">
        <f t="shared" si="1"/>
        <v>475.54587172116345</v>
      </c>
      <c r="I49">
        <f t="shared" si="2"/>
        <v>1.3248571937989778E-3</v>
      </c>
      <c r="M49" s="14"/>
    </row>
    <row r="50" spans="1:13" x14ac:dyDescent="0.25">
      <c r="A50">
        <v>49</v>
      </c>
      <c r="B50">
        <v>2013</v>
      </c>
      <c r="C50" t="s">
        <v>4</v>
      </c>
      <c r="D50">
        <v>487.30179915843433</v>
      </c>
      <c r="E50">
        <f t="shared" si="7"/>
        <v>544.45623104644471</v>
      </c>
      <c r="F50">
        <f t="shared" si="6"/>
        <v>-57.154431888010379</v>
      </c>
      <c r="G50" s="13">
        <f t="shared" si="0"/>
        <v>543.20724332330474</v>
      </c>
      <c r="H50">
        <f t="shared" si="1"/>
        <v>487.0826689399928</v>
      </c>
      <c r="I50">
        <f t="shared" si="2"/>
        <v>4.4968070879272508E-4</v>
      </c>
      <c r="M50" s="14"/>
    </row>
    <row r="51" spans="1:13" x14ac:dyDescent="0.25">
      <c r="A51">
        <v>50</v>
      </c>
      <c r="B51">
        <v>2013</v>
      </c>
      <c r="C51" t="s">
        <v>5</v>
      </c>
      <c r="D51">
        <v>518.75177943351468</v>
      </c>
      <c r="E51">
        <f t="shared" si="7"/>
        <v>549.29229871529856</v>
      </c>
      <c r="F51">
        <f t="shared" si="6"/>
        <v>-30.540519281783872</v>
      </c>
      <c r="G51" s="13">
        <f t="shared" si="0"/>
        <v>573.43906108883584</v>
      </c>
      <c r="H51">
        <f t="shared" si="1"/>
        <v>493.11102878502129</v>
      </c>
      <c r="I51">
        <f t="shared" si="2"/>
        <v>4.9427783508508655E-2</v>
      </c>
      <c r="M51" s="14"/>
    </row>
    <row r="52" spans="1:13" x14ac:dyDescent="0.25">
      <c r="A52">
        <v>51</v>
      </c>
      <c r="B52">
        <v>2013</v>
      </c>
      <c r="C52" t="s">
        <v>6</v>
      </c>
      <c r="D52">
        <v>562.94056617863123</v>
      </c>
      <c r="E52">
        <f t="shared" si="7"/>
        <v>553.82435276782678</v>
      </c>
      <c r="F52">
        <f t="shared" si="6"/>
        <v>9.1162134108044484</v>
      </c>
      <c r="G52" s="13">
        <f t="shared" si="0"/>
        <v>600.15316437310889</v>
      </c>
      <c r="H52">
        <f t="shared" si="1"/>
        <v>515.39590958134386</v>
      </c>
      <c r="I52">
        <f t="shared" si="2"/>
        <v>8.4457684263245278E-2</v>
      </c>
      <c r="M52" s="14"/>
    </row>
    <row r="53" spans="1:13" x14ac:dyDescent="0.25">
      <c r="A53">
        <v>52</v>
      </c>
      <c r="B53">
        <v>2013</v>
      </c>
      <c r="C53" t="s">
        <v>7</v>
      </c>
      <c r="D53">
        <v>572.91360539671098</v>
      </c>
      <c r="E53">
        <f t="shared" si="7"/>
        <v>557.67620249309948</v>
      </c>
      <c r="F53">
        <f t="shared" si="6"/>
        <v>15.237402903611496</v>
      </c>
      <c r="G53" s="13">
        <f t="shared" si="0"/>
        <v>574.40417001095409</v>
      </c>
      <c r="H53">
        <f t="shared" si="1"/>
        <v>555.92814049705783</v>
      </c>
      <c r="I53">
        <f t="shared" si="2"/>
        <v>2.9647515331551008E-2</v>
      </c>
      <c r="M53" s="14"/>
    </row>
    <row r="54" spans="1:13" x14ac:dyDescent="0.25">
      <c r="A54">
        <v>53</v>
      </c>
      <c r="B54">
        <v>2013</v>
      </c>
      <c r="C54" t="s">
        <v>8</v>
      </c>
      <c r="D54">
        <v>619.60179052767489</v>
      </c>
      <c r="E54">
        <f t="shared" si="7"/>
        <v>564.04160646394303</v>
      </c>
      <c r="F54">
        <f t="shared" si="6"/>
        <v>55.560184063731867</v>
      </c>
      <c r="G54" s="13">
        <f t="shared" si="0"/>
        <v>579.46319328789934</v>
      </c>
      <c r="H54">
        <f t="shared" si="1"/>
        <v>602.36749968655579</v>
      </c>
      <c r="I54">
        <f t="shared" si="2"/>
        <v>2.781510819463864E-2</v>
      </c>
      <c r="M54" s="14"/>
    </row>
    <row r="55" spans="1:13" x14ac:dyDescent="0.25">
      <c r="A55">
        <v>54</v>
      </c>
      <c r="B55">
        <v>2013</v>
      </c>
      <c r="C55" t="s">
        <v>9</v>
      </c>
      <c r="D55">
        <v>622.27866572445043</v>
      </c>
      <c r="E55">
        <f t="shared" si="7"/>
        <v>570.99720611713155</v>
      </c>
      <c r="F55">
        <f t="shared" si="6"/>
        <v>51.28145960731888</v>
      </c>
      <c r="G55" s="13">
        <f t="shared" si="0"/>
        <v>546.10108028896866</v>
      </c>
      <c r="H55">
        <f t="shared" si="1"/>
        <v>643.21668521774131</v>
      </c>
      <c r="I55">
        <f t="shared" si="2"/>
        <v>3.3647336228239566E-2</v>
      </c>
      <c r="M55" s="14"/>
    </row>
    <row r="56" spans="1:13" x14ac:dyDescent="0.25">
      <c r="A56">
        <v>55</v>
      </c>
      <c r="B56">
        <v>2013</v>
      </c>
      <c r="C56" t="s">
        <v>10</v>
      </c>
      <c r="D56">
        <v>655.04414575111014</v>
      </c>
      <c r="E56">
        <f t="shared" si="7"/>
        <v>577.57961321016717</v>
      </c>
      <c r="F56">
        <f t="shared" si="6"/>
        <v>77.464532540942969</v>
      </c>
      <c r="G56" s="13">
        <f t="shared" si="0"/>
        <v>544.93995783141293</v>
      </c>
      <c r="H56">
        <f t="shared" si="1"/>
        <v>681.95348503743605</v>
      </c>
      <c r="I56">
        <f t="shared" si="2"/>
        <v>4.1080192015868135E-2</v>
      </c>
      <c r="M56" s="14"/>
    </row>
    <row r="57" spans="1:13" x14ac:dyDescent="0.25">
      <c r="A57">
        <v>56</v>
      </c>
      <c r="B57">
        <v>2013</v>
      </c>
      <c r="C57" t="s">
        <v>11</v>
      </c>
      <c r="D57">
        <v>673.81000361087899</v>
      </c>
      <c r="E57">
        <f t="shared" si="7"/>
        <v>581.08271246070092</v>
      </c>
      <c r="F57">
        <f t="shared" si="6"/>
        <v>92.727291150178075</v>
      </c>
      <c r="G57" s="13">
        <f t="shared" si="0"/>
        <v>580.98651459773168</v>
      </c>
      <c r="H57">
        <f t="shared" si="1"/>
        <v>669.48298346636534</v>
      </c>
      <c r="I57">
        <f t="shared" si="2"/>
        <v>6.4217214367931529E-3</v>
      </c>
      <c r="M57" s="14"/>
    </row>
    <row r="58" spans="1:13" x14ac:dyDescent="0.25">
      <c r="A58">
        <v>57</v>
      </c>
      <c r="B58">
        <v>2013</v>
      </c>
      <c r="C58" t="s">
        <v>12</v>
      </c>
      <c r="D58">
        <v>615.45076434348266</v>
      </c>
      <c r="E58">
        <f t="shared" si="7"/>
        <v>581.58828396706213</v>
      </c>
      <c r="F58">
        <f t="shared" si="6"/>
        <v>33.862480376420535</v>
      </c>
      <c r="G58" s="13">
        <f t="shared" si="0"/>
        <v>550.89060639333172</v>
      </c>
      <c r="H58">
        <f t="shared" si="1"/>
        <v>646.02984973884827</v>
      </c>
      <c r="I58">
        <f t="shared" si="2"/>
        <v>4.9685672952222447E-2</v>
      </c>
      <c r="M58" s="14"/>
    </row>
    <row r="59" spans="1:13" x14ac:dyDescent="0.25">
      <c r="A59">
        <v>58</v>
      </c>
      <c r="B59">
        <v>2013</v>
      </c>
      <c r="C59" t="s">
        <v>13</v>
      </c>
      <c r="D59">
        <v>553.7658166837416</v>
      </c>
      <c r="E59">
        <f t="shared" si="7"/>
        <v>581.2939199919698</v>
      </c>
      <c r="F59">
        <f t="shared" si="6"/>
        <v>-27.528103308228197</v>
      </c>
      <c r="G59" s="13">
        <f t="shared" si="0"/>
        <v>583.54039366398388</v>
      </c>
      <c r="H59">
        <f t="shared" si="1"/>
        <v>556.50531214393436</v>
      </c>
      <c r="I59">
        <f t="shared" si="2"/>
        <v>4.9470288299815661E-3</v>
      </c>
      <c r="M59" s="14"/>
    </row>
    <row r="60" spans="1:13" x14ac:dyDescent="0.25">
      <c r="A60">
        <v>59</v>
      </c>
      <c r="B60">
        <v>2013</v>
      </c>
      <c r="C60" t="s">
        <v>14</v>
      </c>
      <c r="D60">
        <v>451.13063846753033</v>
      </c>
      <c r="E60">
        <f t="shared" si="7"/>
        <v>581.44236784224483</v>
      </c>
      <c r="F60">
        <f t="shared" si="6"/>
        <v>-130.3117293747145</v>
      </c>
      <c r="G60" s="13">
        <f t="shared" si="0"/>
        <v>593.23214636840794</v>
      </c>
      <c r="H60">
        <f t="shared" si="1"/>
        <v>448.98857855877816</v>
      </c>
      <c r="I60">
        <f t="shared" si="2"/>
        <v>4.7482031280975528E-3</v>
      </c>
      <c r="M60" s="14"/>
    </row>
    <row r="61" spans="1:13" x14ac:dyDescent="0.25">
      <c r="A61">
        <v>60</v>
      </c>
      <c r="B61">
        <v>2013</v>
      </c>
      <c r="C61" t="s">
        <v>15</v>
      </c>
      <c r="D61">
        <v>563.03712131093437</v>
      </c>
      <c r="E61">
        <f t="shared" si="7"/>
        <v>586.23363850443752</v>
      </c>
      <c r="F61">
        <f t="shared" si="6"/>
        <v>-23.196517193503155</v>
      </c>
      <c r="G61" s="13">
        <f t="shared" si="0"/>
        <v>625.66916535915482</v>
      </c>
      <c r="H61">
        <f t="shared" si="1"/>
        <v>533.26823974691479</v>
      </c>
      <c r="I61">
        <f t="shared" si="2"/>
        <v>5.2871969604256108E-2</v>
      </c>
      <c r="M61" s="14"/>
    </row>
    <row r="62" spans="1:13" x14ac:dyDescent="0.25">
      <c r="A62">
        <v>61</v>
      </c>
      <c r="B62">
        <v>2014</v>
      </c>
      <c r="C62" t="s">
        <v>4</v>
      </c>
      <c r="D62">
        <v>557.15912302826052</v>
      </c>
      <c r="E62">
        <f t="shared" si="7"/>
        <v>594.92124265156269</v>
      </c>
      <c r="F62">
        <f t="shared" si="6"/>
        <v>-37.762119623302169</v>
      </c>
      <c r="G62" s="13">
        <f t="shared" si="0"/>
        <v>613.06456719313087</v>
      </c>
      <c r="H62">
        <f t="shared" si="1"/>
        <v>544.80503696574408</v>
      </c>
      <c r="I62">
        <f t="shared" si="2"/>
        <v>2.2173353270013338E-2</v>
      </c>
      <c r="M62" s="14"/>
    </row>
    <row r="63" spans="1:13" x14ac:dyDescent="0.25">
      <c r="A63">
        <v>62</v>
      </c>
      <c r="B63">
        <v>2014</v>
      </c>
      <c r="C63" t="s">
        <v>5</v>
      </c>
      <c r="D63">
        <v>532.96883757649721</v>
      </c>
      <c r="E63">
        <f t="shared" si="7"/>
        <v>601.06086628511423</v>
      </c>
      <c r="F63">
        <f t="shared" si="6"/>
        <v>-68.092028708617022</v>
      </c>
      <c r="G63" s="13">
        <f t="shared" si="0"/>
        <v>587.65611923181837</v>
      </c>
      <c r="H63">
        <f t="shared" si="1"/>
        <v>550.83339681077257</v>
      </c>
      <c r="I63">
        <f t="shared" si="2"/>
        <v>3.3518956409362782E-2</v>
      </c>
      <c r="M63" s="14"/>
    </row>
    <row r="64" spans="1:13" x14ac:dyDescent="0.25">
      <c r="A64">
        <v>63</v>
      </c>
      <c r="B64">
        <v>2014</v>
      </c>
      <c r="C64" t="s">
        <v>6</v>
      </c>
      <c r="D64">
        <v>560.85722418831529</v>
      </c>
      <c r="E64">
        <f t="shared" si="7"/>
        <v>607.4732791205895</v>
      </c>
      <c r="F64">
        <f t="shared" si="6"/>
        <v>-46.61605493227421</v>
      </c>
      <c r="G64" s="13">
        <f t="shared" si="0"/>
        <v>598.06982238279306</v>
      </c>
      <c r="H64">
        <f t="shared" si="1"/>
        <v>573.11827760709525</v>
      </c>
      <c r="I64">
        <f t="shared" si="2"/>
        <v>2.1861273939235475E-2</v>
      </c>
      <c r="M64" s="14"/>
    </row>
    <row r="65" spans="1:13" x14ac:dyDescent="0.25">
      <c r="A65">
        <v>64</v>
      </c>
      <c r="B65">
        <v>2014</v>
      </c>
      <c r="C65" t="s">
        <v>7</v>
      </c>
      <c r="D65">
        <v>567.93221198481478</v>
      </c>
      <c r="E65">
        <f t="shared" si="7"/>
        <v>615.35002472398151</v>
      </c>
      <c r="F65">
        <f t="shared" si="6"/>
        <v>-47.41781273916672</v>
      </c>
      <c r="G65" s="13">
        <f t="shared" si="0"/>
        <v>569.4227765990579</v>
      </c>
      <c r="H65">
        <f t="shared" si="1"/>
        <v>613.6505085228091</v>
      </c>
      <c r="I65">
        <f t="shared" si="2"/>
        <v>8.0499565922168059E-2</v>
      </c>
      <c r="M65" s="14"/>
    </row>
    <row r="66" spans="1:13" x14ac:dyDescent="0.25">
      <c r="A66">
        <v>65</v>
      </c>
      <c r="B66">
        <v>2014</v>
      </c>
      <c r="C66" t="s">
        <v>8</v>
      </c>
      <c r="D66">
        <v>628.14593234616984</v>
      </c>
      <c r="E66">
        <f t="shared" si="7"/>
        <v>620.57291466461527</v>
      </c>
      <c r="F66">
        <f t="shared" si="6"/>
        <v>7.5730176815545747</v>
      </c>
      <c r="G66" s="13">
        <f t="shared" si="0"/>
        <v>588.00733510639429</v>
      </c>
      <c r="H66">
        <f t="shared" si="1"/>
        <v>660.08986771230718</v>
      </c>
      <c r="I66">
        <f t="shared" si="2"/>
        <v>5.0854321776508941E-2</v>
      </c>
      <c r="M66" s="14"/>
    </row>
    <row r="67" spans="1:13" x14ac:dyDescent="0.25">
      <c r="A67">
        <v>66</v>
      </c>
      <c r="B67">
        <v>2014</v>
      </c>
      <c r="C67" t="s">
        <v>9</v>
      </c>
      <c r="D67">
        <v>728.7250197985818</v>
      </c>
      <c r="E67">
        <f t="shared" si="7"/>
        <v>623.70465586268676</v>
      </c>
      <c r="F67">
        <f t="shared" si="6"/>
        <v>105.02036393589503</v>
      </c>
      <c r="G67" s="13">
        <f t="shared" ref="G67:G94" si="10">D67-VLOOKUP(C67,J$2:M$13,4,FALSE)</f>
        <v>652.54743436310002</v>
      </c>
      <c r="H67">
        <f t="shared" ref="H67:H106" si="11">K$16+K$17*A67+VLOOKUP(C67,J$2:M$13,4,FALSE)</f>
        <v>700.93905324349259</v>
      </c>
      <c r="I67">
        <f t="shared" ref="I67:I106" si="12">ABS(D67-H67)/D67</f>
        <v>3.8129563004120799E-2</v>
      </c>
      <c r="M67" s="14"/>
    </row>
    <row r="68" spans="1:13" x14ac:dyDescent="0.25">
      <c r="A68">
        <v>67</v>
      </c>
      <c r="B68">
        <v>2014</v>
      </c>
      <c r="C68" t="s">
        <v>10</v>
      </c>
      <c r="D68">
        <v>757.10029120798106</v>
      </c>
      <c r="E68">
        <f t="shared" si="7"/>
        <v>626.63308861321798</v>
      </c>
      <c r="F68">
        <f t="shared" si="6"/>
        <v>130.46720259476308</v>
      </c>
      <c r="G68" s="13">
        <f t="shared" si="10"/>
        <v>646.99610328828385</v>
      </c>
      <c r="H68">
        <f t="shared" si="11"/>
        <v>739.67585306318733</v>
      </c>
      <c r="I68">
        <f t="shared" si="12"/>
        <v>2.3014702737721049E-2</v>
      </c>
      <c r="M68" s="14"/>
    </row>
    <row r="69" spans="1:13" x14ac:dyDescent="0.25">
      <c r="A69">
        <v>68</v>
      </c>
      <c r="B69">
        <v>2014</v>
      </c>
      <c r="C69" t="s">
        <v>11</v>
      </c>
      <c r="D69">
        <v>719.10482535924757</v>
      </c>
      <c r="E69">
        <f t="shared" si="7"/>
        <v>631.43752027469759</v>
      </c>
      <c r="F69">
        <f t="shared" si="6"/>
        <v>87.66730508454998</v>
      </c>
      <c r="G69" s="13">
        <f t="shared" si="10"/>
        <v>626.28133634610026</v>
      </c>
      <c r="H69">
        <f t="shared" si="11"/>
        <v>727.20535149211673</v>
      </c>
      <c r="I69">
        <f t="shared" si="12"/>
        <v>1.126473616530432E-2</v>
      </c>
      <c r="M69" s="14"/>
    </row>
    <row r="70" spans="1:13" x14ac:dyDescent="0.25">
      <c r="A70">
        <v>69</v>
      </c>
      <c r="B70">
        <v>2014</v>
      </c>
      <c r="C70" t="s">
        <v>12</v>
      </c>
      <c r="D70">
        <v>724.05385064651705</v>
      </c>
      <c r="E70">
        <f t="shared" si="7"/>
        <v>636.61964627053999</v>
      </c>
      <c r="F70">
        <f t="shared" si="6"/>
        <v>87.43420437597706</v>
      </c>
      <c r="G70" s="13">
        <f t="shared" si="10"/>
        <v>659.49369269636611</v>
      </c>
      <c r="H70">
        <f t="shared" si="11"/>
        <v>703.75221776459955</v>
      </c>
      <c r="I70">
        <f t="shared" si="12"/>
        <v>2.8038843884042475E-2</v>
      </c>
      <c r="M70" s="14"/>
    </row>
    <row r="71" spans="1:13" x14ac:dyDescent="0.25">
      <c r="A71">
        <v>70</v>
      </c>
      <c r="B71">
        <v>2014</v>
      </c>
      <c r="C71" t="s">
        <v>13</v>
      </c>
      <c r="D71">
        <v>634.2046248621175</v>
      </c>
      <c r="E71">
        <f t="shared" si="7"/>
        <v>642.11392413153419</v>
      </c>
      <c r="F71">
        <f t="shared" si="6"/>
        <v>-7.9092992694166924</v>
      </c>
      <c r="G71" s="13">
        <f t="shared" si="10"/>
        <v>663.97920184235977</v>
      </c>
      <c r="H71">
        <f t="shared" si="11"/>
        <v>614.22768016968564</v>
      </c>
      <c r="I71">
        <f t="shared" si="12"/>
        <v>3.1499210048767851E-2</v>
      </c>
      <c r="M71" s="14"/>
    </row>
    <row r="72" spans="1:13" x14ac:dyDescent="0.25">
      <c r="A72">
        <v>71</v>
      </c>
      <c r="B72">
        <v>2014</v>
      </c>
      <c r="C72" t="s">
        <v>14</v>
      </c>
      <c r="D72">
        <v>496.04118886436436</v>
      </c>
      <c r="E72">
        <f t="shared" si="7"/>
        <v>648.95235526865304</v>
      </c>
      <c r="F72">
        <f t="shared" ref="F72:F93" si="13">D72-E72</f>
        <v>-152.91116640428868</v>
      </c>
      <c r="G72" s="13">
        <f t="shared" si="10"/>
        <v>638.14269676524202</v>
      </c>
      <c r="H72">
        <f t="shared" si="11"/>
        <v>506.71094658452955</v>
      </c>
      <c r="I72">
        <f t="shared" si="12"/>
        <v>2.1509822086735408E-2</v>
      </c>
      <c r="M72" s="14"/>
    </row>
    <row r="73" spans="1:13" x14ac:dyDescent="0.25">
      <c r="A73">
        <v>72</v>
      </c>
      <c r="B73">
        <v>2014</v>
      </c>
      <c r="C73" t="s">
        <v>15</v>
      </c>
      <c r="D73">
        <v>593.28835966781548</v>
      </c>
      <c r="E73">
        <f t="shared" ref="E73:E94" si="14">AVERAGE(D67:D79,D68:D78)</f>
        <v>654.68007486648423</v>
      </c>
      <c r="F73">
        <f t="shared" si="13"/>
        <v>-61.391715198668749</v>
      </c>
      <c r="G73" s="13">
        <f t="shared" si="10"/>
        <v>655.92040371603593</v>
      </c>
      <c r="H73">
        <f t="shared" si="11"/>
        <v>590.99060777266595</v>
      </c>
      <c r="I73">
        <f t="shared" si="12"/>
        <v>3.8729091135987427E-3</v>
      </c>
      <c r="M73" s="14"/>
    </row>
    <row r="74" spans="1:13" x14ac:dyDescent="0.25">
      <c r="A74">
        <v>73</v>
      </c>
      <c r="B74">
        <v>2015</v>
      </c>
      <c r="C74" t="s">
        <v>4</v>
      </c>
      <c r="D74">
        <v>597.19027068413016</v>
      </c>
      <c r="E74">
        <f t="shared" si="14"/>
        <v>657.57977659122128</v>
      </c>
      <c r="F74">
        <f t="shared" si="13"/>
        <v>-60.38950590709112</v>
      </c>
      <c r="G74" s="13">
        <f t="shared" si="10"/>
        <v>653.0957148490005</v>
      </c>
      <c r="H74">
        <f t="shared" si="11"/>
        <v>602.52740499149547</v>
      </c>
      <c r="I74">
        <f t="shared" si="12"/>
        <v>8.937075115525904E-3</v>
      </c>
      <c r="M74" s="14"/>
    </row>
    <row r="75" spans="1:13" x14ac:dyDescent="0.25">
      <c r="A75">
        <v>74</v>
      </c>
      <c r="B75">
        <v>2015</v>
      </c>
      <c r="C75" t="s">
        <v>5</v>
      </c>
      <c r="D75">
        <v>608.24404979613826</v>
      </c>
      <c r="E75">
        <f t="shared" si="14"/>
        <v>662.14191317794211</v>
      </c>
      <c r="F75">
        <f t="shared" si="13"/>
        <v>-53.897863381803859</v>
      </c>
      <c r="G75" s="13">
        <f t="shared" si="10"/>
        <v>662.93133145145941</v>
      </c>
      <c r="H75">
        <f t="shared" si="11"/>
        <v>608.55576483652385</v>
      </c>
      <c r="I75">
        <f t="shared" si="12"/>
        <v>5.1248350146634208E-4</v>
      </c>
      <c r="M75" s="14"/>
    </row>
    <row r="76" spans="1:13" x14ac:dyDescent="0.25">
      <c r="A76">
        <v>75</v>
      </c>
      <c r="B76">
        <v>2015</v>
      </c>
      <c r="C76" t="s">
        <v>6</v>
      </c>
      <c r="D76">
        <v>609.9530358688919</v>
      </c>
      <c r="E76">
        <f t="shared" si="14"/>
        <v>668.29299648743893</v>
      </c>
      <c r="F76">
        <f t="shared" si="13"/>
        <v>-58.339960618547025</v>
      </c>
      <c r="G76" s="13">
        <f t="shared" si="10"/>
        <v>647.16563406336968</v>
      </c>
      <c r="H76">
        <f t="shared" si="11"/>
        <v>630.84064563284664</v>
      </c>
      <c r="I76">
        <f t="shared" si="12"/>
        <v>3.4244619725844742E-2</v>
      </c>
      <c r="M76" s="14"/>
    </row>
    <row r="77" spans="1:13" x14ac:dyDescent="0.25">
      <c r="A77">
        <v>76</v>
      </c>
      <c r="B77">
        <v>2015</v>
      </c>
      <c r="C77" t="s">
        <v>7</v>
      </c>
      <c r="D77">
        <v>650.69906896810085</v>
      </c>
      <c r="E77">
        <f t="shared" si="14"/>
        <v>671.24467888678612</v>
      </c>
      <c r="F77">
        <f t="shared" si="13"/>
        <v>-20.545609918685273</v>
      </c>
      <c r="G77" s="13">
        <f t="shared" si="10"/>
        <v>652.18963358234396</v>
      </c>
      <c r="H77">
        <f t="shared" si="11"/>
        <v>671.3728765485605</v>
      </c>
      <c r="I77">
        <f t="shared" si="12"/>
        <v>3.1771687660848862E-2</v>
      </c>
      <c r="M77" s="14"/>
    </row>
    <row r="78" spans="1:13" x14ac:dyDescent="0.25">
      <c r="A78">
        <v>77</v>
      </c>
      <c r="B78">
        <v>2015</v>
      </c>
      <c r="C78" t="s">
        <v>8</v>
      </c>
      <c r="D78">
        <v>709.50142265373563</v>
      </c>
      <c r="E78">
        <f t="shared" si="14"/>
        <v>674.59532904263256</v>
      </c>
      <c r="F78">
        <f t="shared" si="13"/>
        <v>34.906093611103074</v>
      </c>
      <c r="G78" s="13">
        <f t="shared" si="10"/>
        <v>669.36282541396008</v>
      </c>
      <c r="H78">
        <f t="shared" si="11"/>
        <v>717.81223573805835</v>
      </c>
      <c r="I78">
        <f t="shared" si="12"/>
        <v>1.1713596081651154E-2</v>
      </c>
      <c r="M78" s="14"/>
    </row>
    <row r="79" spans="1:13" x14ac:dyDescent="0.25">
      <c r="A79">
        <v>78</v>
      </c>
      <c r="B79">
        <v>2015</v>
      </c>
      <c r="C79" t="s">
        <v>9</v>
      </c>
      <c r="D79">
        <v>784.83479983896552</v>
      </c>
      <c r="E79">
        <f t="shared" si="14"/>
        <v>679.61645356198642</v>
      </c>
      <c r="F79">
        <f t="shared" si="13"/>
        <v>105.2183462769791</v>
      </c>
      <c r="G79" s="13">
        <f t="shared" si="10"/>
        <v>708.65721440348375</v>
      </c>
      <c r="H79">
        <f t="shared" si="11"/>
        <v>758.66142126924399</v>
      </c>
      <c r="I79">
        <f t="shared" si="12"/>
        <v>3.3348901673437341E-2</v>
      </c>
      <c r="M79" s="14"/>
    </row>
    <row r="80" spans="1:13" x14ac:dyDescent="0.25">
      <c r="A80">
        <v>79</v>
      </c>
      <c r="B80">
        <v>2015</v>
      </c>
      <c r="C80" t="s">
        <v>10</v>
      </c>
      <c r="D80">
        <v>770.5833525612835</v>
      </c>
      <c r="E80">
        <f t="shared" si="14"/>
        <v>684.57218055229725</v>
      </c>
      <c r="F80">
        <f t="shared" si="13"/>
        <v>86.01117200898625</v>
      </c>
      <c r="G80" s="13">
        <f t="shared" si="10"/>
        <v>660.47916464158629</v>
      </c>
      <c r="H80">
        <f t="shared" si="11"/>
        <v>797.39822108893861</v>
      </c>
      <c r="I80">
        <f t="shared" si="12"/>
        <v>3.4798141484016235E-2</v>
      </c>
      <c r="M80" s="14"/>
    </row>
    <row r="81" spans="1:13" x14ac:dyDescent="0.25">
      <c r="A81">
        <v>80</v>
      </c>
      <c r="B81">
        <v>2015</v>
      </c>
      <c r="C81" t="s">
        <v>11</v>
      </c>
      <c r="D81">
        <v>815.11304208724664</v>
      </c>
      <c r="E81">
        <f t="shared" si="14"/>
        <v>689.62812073039743</v>
      </c>
      <c r="F81">
        <f t="shared" si="13"/>
        <v>125.48492135684921</v>
      </c>
      <c r="G81" s="13">
        <f t="shared" si="10"/>
        <v>722.28955307409933</v>
      </c>
      <c r="H81">
        <f t="shared" si="11"/>
        <v>784.92771951786801</v>
      </c>
      <c r="I81">
        <f t="shared" si="12"/>
        <v>3.7032069186481872E-2</v>
      </c>
      <c r="M81" s="14"/>
    </row>
    <row r="82" spans="1:13" x14ac:dyDescent="0.25">
      <c r="A82">
        <v>81</v>
      </c>
      <c r="B82">
        <v>2015</v>
      </c>
      <c r="C82" t="s">
        <v>12</v>
      </c>
      <c r="D82">
        <v>775.67163334643942</v>
      </c>
      <c r="E82">
        <f t="shared" si="14"/>
        <v>696.9338966355931</v>
      </c>
      <c r="F82">
        <f t="shared" si="13"/>
        <v>78.73773671084632</v>
      </c>
      <c r="G82" s="13">
        <f t="shared" si="10"/>
        <v>711.11147539628848</v>
      </c>
      <c r="H82">
        <f t="shared" si="11"/>
        <v>761.47458579035094</v>
      </c>
      <c r="I82">
        <f t="shared" si="12"/>
        <v>1.8302909305628338E-2</v>
      </c>
      <c r="M82" s="14"/>
    </row>
    <row r="83" spans="1:13" x14ac:dyDescent="0.25">
      <c r="A83">
        <v>82</v>
      </c>
      <c r="B83">
        <v>2015</v>
      </c>
      <c r="C83" t="s">
        <v>13</v>
      </c>
      <c r="D83">
        <v>653.4272197465275</v>
      </c>
      <c r="E83">
        <f t="shared" si="14"/>
        <v>706.04549041510893</v>
      </c>
      <c r="F83">
        <f t="shared" si="13"/>
        <v>-52.618270668581431</v>
      </c>
      <c r="G83" s="13">
        <f t="shared" si="10"/>
        <v>683.20179672676977</v>
      </c>
      <c r="H83">
        <f t="shared" si="11"/>
        <v>671.95004819543692</v>
      </c>
      <c r="I83">
        <f t="shared" si="12"/>
        <v>2.8347194437499338E-2</v>
      </c>
      <c r="M83" s="14"/>
    </row>
    <row r="84" spans="1:13" x14ac:dyDescent="0.25">
      <c r="A84">
        <v>83</v>
      </c>
      <c r="B84">
        <v>2015</v>
      </c>
      <c r="C84" t="s">
        <v>14</v>
      </c>
      <c r="D84">
        <v>557.23419772026989</v>
      </c>
      <c r="E84">
        <f t="shared" si="14"/>
        <v>712.40328794029381</v>
      </c>
      <c r="F84">
        <f t="shared" si="13"/>
        <v>-155.16909022002392</v>
      </c>
      <c r="G84" s="13">
        <f t="shared" si="10"/>
        <v>699.33570562114755</v>
      </c>
      <c r="H84">
        <f t="shared" si="11"/>
        <v>564.43331461028083</v>
      </c>
      <c r="I84">
        <f t="shared" si="12"/>
        <v>1.2919373791959695E-2</v>
      </c>
      <c r="M84" s="14"/>
    </row>
    <row r="85" spans="1:13" x14ac:dyDescent="0.25">
      <c r="A85">
        <v>84</v>
      </c>
      <c r="B85">
        <v>2015</v>
      </c>
      <c r="C85" t="s">
        <v>15</v>
      </c>
      <c r="D85">
        <v>652.60233927640206</v>
      </c>
      <c r="E85">
        <f t="shared" si="14"/>
        <v>716.06113148342058</v>
      </c>
      <c r="F85">
        <f t="shared" si="13"/>
        <v>-63.458792207018519</v>
      </c>
      <c r="G85" s="13">
        <f t="shared" si="10"/>
        <v>715.23438332462251</v>
      </c>
      <c r="H85">
        <f t="shared" si="11"/>
        <v>648.71297579841735</v>
      </c>
      <c r="I85">
        <f t="shared" si="12"/>
        <v>5.9597755691424541E-3</v>
      </c>
      <c r="M85" s="14"/>
    </row>
    <row r="86" spans="1:13" x14ac:dyDescent="0.25">
      <c r="A86">
        <v>85</v>
      </c>
      <c r="B86">
        <v>2016</v>
      </c>
      <c r="C86" t="s">
        <v>4</v>
      </c>
      <c r="D86">
        <v>656.81373884300274</v>
      </c>
      <c r="E86">
        <f t="shared" si="14"/>
        <v>722.15776613783135</v>
      </c>
      <c r="F86">
        <f t="shared" si="13"/>
        <v>-65.344027294828607</v>
      </c>
      <c r="G86" s="13">
        <f t="shared" si="10"/>
        <v>712.71918300787308</v>
      </c>
      <c r="H86">
        <f t="shared" si="11"/>
        <v>660.24977301724664</v>
      </c>
      <c r="I86">
        <f t="shared" si="12"/>
        <v>5.231367693825313E-3</v>
      </c>
      <c r="M86" s="14"/>
    </row>
    <row r="87" spans="1:13" x14ac:dyDescent="0.25">
      <c r="A87">
        <v>86</v>
      </c>
      <c r="B87">
        <v>2016</v>
      </c>
      <c r="C87" t="s">
        <v>5</v>
      </c>
      <c r="D87">
        <v>669.96314591167106</v>
      </c>
      <c r="E87">
        <f t="shared" si="14"/>
        <v>726.79568953136379</v>
      </c>
      <c r="F87">
        <f t="shared" si="13"/>
        <v>-56.832543619692728</v>
      </c>
      <c r="G87" s="13">
        <f t="shared" si="10"/>
        <v>724.65042756699222</v>
      </c>
      <c r="H87">
        <f t="shared" si="11"/>
        <v>666.27813286227524</v>
      </c>
      <c r="I87">
        <f t="shared" si="12"/>
        <v>5.5003220279845931E-3</v>
      </c>
      <c r="M87" s="14"/>
    </row>
    <row r="88" spans="1:13" x14ac:dyDescent="0.25">
      <c r="A88">
        <v>87</v>
      </c>
      <c r="B88">
        <v>2016</v>
      </c>
      <c r="C88" t="s">
        <v>6</v>
      </c>
      <c r="D88">
        <v>723.57256147805265</v>
      </c>
      <c r="E88">
        <f t="shared" si="14"/>
        <v>727.48311502230069</v>
      </c>
      <c r="F88">
        <f t="shared" si="13"/>
        <v>-3.9105535442480459</v>
      </c>
      <c r="G88" s="13">
        <f t="shared" si="10"/>
        <v>760.78515967253043</v>
      </c>
      <c r="H88">
        <f t="shared" si="11"/>
        <v>688.56301365859781</v>
      </c>
      <c r="I88">
        <f t="shared" si="12"/>
        <v>4.838429437946113E-2</v>
      </c>
      <c r="M88" s="14"/>
    </row>
    <row r="89" spans="1:13" x14ac:dyDescent="0.25">
      <c r="A89">
        <v>88</v>
      </c>
      <c r="B89">
        <v>2016</v>
      </c>
      <c r="C89" t="s">
        <v>7</v>
      </c>
      <c r="D89">
        <v>755.75779406732431</v>
      </c>
      <c r="E89">
        <f t="shared" si="14"/>
        <v>730.31025042337967</v>
      </c>
      <c r="F89">
        <f t="shared" si="13"/>
        <v>25.447543643944641</v>
      </c>
      <c r="G89" s="13">
        <f t="shared" si="10"/>
        <v>757.24835868156742</v>
      </c>
      <c r="H89">
        <f t="shared" si="11"/>
        <v>729.09524457431178</v>
      </c>
      <c r="I89">
        <f t="shared" si="12"/>
        <v>3.5279225305134443E-2</v>
      </c>
      <c r="M89" s="14"/>
    </row>
    <row r="90" spans="1:13" x14ac:dyDescent="0.25">
      <c r="A90">
        <v>89</v>
      </c>
      <c r="B90">
        <v>2016</v>
      </c>
      <c r="C90" t="s">
        <v>8</v>
      </c>
      <c r="D90">
        <v>757.02983815894572</v>
      </c>
      <c r="E90">
        <f t="shared" si="14"/>
        <v>736.46884988535794</v>
      </c>
      <c r="F90">
        <f t="shared" si="13"/>
        <v>20.560988273587782</v>
      </c>
      <c r="G90" s="13">
        <f t="shared" si="10"/>
        <v>716.89124091917017</v>
      </c>
      <c r="H90">
        <f t="shared" si="11"/>
        <v>775.53460376380974</v>
      </c>
      <c r="I90">
        <f t="shared" si="12"/>
        <v>2.4443905209689719E-2</v>
      </c>
      <c r="M90" s="14"/>
    </row>
    <row r="91" spans="1:13" x14ac:dyDescent="0.25">
      <c r="A91">
        <v>90</v>
      </c>
      <c r="B91">
        <v>2016</v>
      </c>
      <c r="C91" t="s">
        <v>9</v>
      </c>
      <c r="D91">
        <v>825.09462936879868</v>
      </c>
      <c r="E91">
        <f t="shared" si="14"/>
        <v>743.11343886886982</v>
      </c>
      <c r="F91">
        <f t="shared" si="13"/>
        <v>81.981190499928857</v>
      </c>
      <c r="G91" s="13">
        <f t="shared" si="10"/>
        <v>748.9170439333169</v>
      </c>
      <c r="H91">
        <f t="shared" si="11"/>
        <v>816.38378929499515</v>
      </c>
      <c r="I91">
        <f t="shared" si="12"/>
        <v>1.0557383073099577E-2</v>
      </c>
      <c r="M91" s="14"/>
    </row>
    <row r="92" spans="1:13" x14ac:dyDescent="0.25">
      <c r="A92">
        <v>91</v>
      </c>
      <c r="B92">
        <v>2016</v>
      </c>
      <c r="C92" t="s">
        <v>10</v>
      </c>
      <c r="D92">
        <v>876.64275473730629</v>
      </c>
      <c r="E92">
        <f t="shared" si="14"/>
        <v>747.92929278914653</v>
      </c>
      <c r="F92">
        <f t="shared" si="13"/>
        <v>128.71346194815976</v>
      </c>
      <c r="G92" s="13">
        <f t="shared" si="10"/>
        <v>766.53856681760908</v>
      </c>
      <c r="H92">
        <f t="shared" si="11"/>
        <v>855.12058911469001</v>
      </c>
      <c r="I92">
        <f t="shared" si="12"/>
        <v>2.4550668452242661E-2</v>
      </c>
      <c r="M92" s="14"/>
    </row>
    <row r="93" spans="1:13" x14ac:dyDescent="0.25">
      <c r="A93">
        <v>92</v>
      </c>
      <c r="B93">
        <v>2016</v>
      </c>
      <c r="C93" t="s">
        <v>11</v>
      </c>
      <c r="D93">
        <v>820.36380135600757</v>
      </c>
      <c r="E93">
        <f t="shared" si="14"/>
        <v>752.6492297655027</v>
      </c>
      <c r="F93">
        <f t="shared" si="13"/>
        <v>67.714571590504875</v>
      </c>
      <c r="G93" s="13">
        <f t="shared" si="10"/>
        <v>727.54031234286026</v>
      </c>
      <c r="H93">
        <f t="shared" si="11"/>
        <v>842.65008754361929</v>
      </c>
      <c r="I93">
        <f t="shared" si="12"/>
        <v>2.7166345163906491E-2</v>
      </c>
      <c r="M93" s="14"/>
    </row>
    <row r="94" spans="1:13" ht="18.75" x14ac:dyDescent="0.3">
      <c r="A94">
        <v>93</v>
      </c>
      <c r="B94">
        <v>2016</v>
      </c>
      <c r="C94" t="s">
        <v>12</v>
      </c>
      <c r="D94">
        <v>786.91908586015722</v>
      </c>
      <c r="E94" s="4">
        <f t="shared" si="14"/>
        <v>755.90885726281033</v>
      </c>
      <c r="F94" s="4">
        <f>D94-E94</f>
        <v>31.010228597346895</v>
      </c>
      <c r="G94" s="13">
        <f t="shared" si="10"/>
        <v>722.35892791000629</v>
      </c>
      <c r="H94">
        <f t="shared" si="11"/>
        <v>819.19695381610222</v>
      </c>
      <c r="I94">
        <f t="shared" si="12"/>
        <v>4.1018026549277359E-2</v>
      </c>
      <c r="M94" s="14"/>
    </row>
    <row r="95" spans="1:13" x14ac:dyDescent="0.25">
      <c r="A95">
        <v>94</v>
      </c>
      <c r="B95">
        <v>2016</v>
      </c>
      <c r="C95" t="s">
        <v>13</v>
      </c>
      <c r="D95">
        <v>710.03101685870513</v>
      </c>
      <c r="E95" s="3"/>
      <c r="F95" s="3"/>
      <c r="H95">
        <f t="shared" si="11"/>
        <v>729.67241622118831</v>
      </c>
      <c r="I95">
        <f t="shared" si="12"/>
        <v>2.7662734297693062E-2</v>
      </c>
      <c r="M95" s="14"/>
    </row>
    <row r="96" spans="1:13" x14ac:dyDescent="0.25">
      <c r="A96">
        <v>95</v>
      </c>
      <c r="B96">
        <v>2016</v>
      </c>
      <c r="C96" t="s">
        <v>14</v>
      </c>
      <c r="D96">
        <v>648.43678769557471</v>
      </c>
      <c r="E96" s="3"/>
      <c r="F96" s="3"/>
      <c r="H96">
        <f t="shared" si="11"/>
        <v>622.15568263603211</v>
      </c>
      <c r="I96">
        <f t="shared" si="12"/>
        <v>4.052994148117478E-2</v>
      </c>
      <c r="M96" s="14"/>
    </row>
    <row r="97" spans="1:13" x14ac:dyDescent="0.25">
      <c r="A97">
        <v>96</v>
      </c>
      <c r="B97">
        <v>2016</v>
      </c>
      <c r="C97" t="s">
        <v>15</v>
      </c>
      <c r="D97">
        <v>720.8698849053842</v>
      </c>
      <c r="E97" s="3"/>
      <c r="F97" s="3"/>
      <c r="H97">
        <f t="shared" si="11"/>
        <v>706.43534382416863</v>
      </c>
      <c r="I97">
        <f t="shared" si="12"/>
        <v>2.0023781522112188E-2</v>
      </c>
      <c r="M97" s="14"/>
    </row>
    <row r="98" spans="1:13" x14ac:dyDescent="0.25">
      <c r="A98">
        <v>97</v>
      </c>
      <c r="B98">
        <v>2017</v>
      </c>
      <c r="C98" t="s">
        <v>4</v>
      </c>
      <c r="D98">
        <v>704.12668730066321</v>
      </c>
      <c r="E98" s="3"/>
      <c r="F98" s="3"/>
      <c r="H98">
        <f t="shared" si="11"/>
        <v>717.97214104299803</v>
      </c>
      <c r="I98">
        <f t="shared" si="12"/>
        <v>1.9663299221639636E-2</v>
      </c>
      <c r="M98" s="14"/>
    </row>
    <row r="99" spans="1:13" x14ac:dyDescent="0.25">
      <c r="A99">
        <v>98</v>
      </c>
      <c r="B99">
        <v>2017</v>
      </c>
      <c r="C99" t="s">
        <v>5</v>
      </c>
      <c r="D99">
        <v>735.92868488655824</v>
      </c>
      <c r="E99" s="3"/>
      <c r="F99" s="3"/>
      <c r="H99">
        <f t="shared" si="11"/>
        <v>724.00050088802652</v>
      </c>
      <c r="I99">
        <f t="shared" si="12"/>
        <v>1.6208342253122562E-2</v>
      </c>
      <c r="M99" s="14"/>
    </row>
    <row r="100" spans="1:13" x14ac:dyDescent="0.25">
      <c r="A100">
        <v>99</v>
      </c>
      <c r="B100">
        <v>2017</v>
      </c>
      <c r="C100" t="s">
        <v>6</v>
      </c>
      <c r="D100">
        <v>735.83808243854162</v>
      </c>
      <c r="E100" s="3"/>
      <c r="F100" s="3"/>
      <c r="H100">
        <f t="shared" si="11"/>
        <v>746.2853816843492</v>
      </c>
      <c r="I100">
        <f t="shared" si="12"/>
        <v>1.4197823536375831E-2</v>
      </c>
      <c r="M100" s="14"/>
    </row>
    <row r="101" spans="1:13" x14ac:dyDescent="0.25">
      <c r="A101">
        <v>100</v>
      </c>
      <c r="B101">
        <v>2017</v>
      </c>
      <c r="C101" t="s">
        <v>7</v>
      </c>
      <c r="D101" s="15">
        <v>761.47057964058899</v>
      </c>
      <c r="H101" s="1">
        <f t="shared" si="11"/>
        <v>786.81761260006306</v>
      </c>
      <c r="I101">
        <f t="shared" si="12"/>
        <v>3.3286949801051749E-2</v>
      </c>
      <c r="M101" s="14"/>
    </row>
    <row r="102" spans="1:13" x14ac:dyDescent="0.25">
      <c r="A102">
        <v>101</v>
      </c>
      <c r="B102">
        <v>2017</v>
      </c>
      <c r="C102" t="s">
        <v>8</v>
      </c>
      <c r="D102" s="15">
        <v>811.58361006548023</v>
      </c>
      <c r="H102" s="1">
        <f t="shared" si="11"/>
        <v>833.25697178956102</v>
      </c>
      <c r="I102">
        <f t="shared" si="12"/>
        <v>2.6705026389495644E-2</v>
      </c>
      <c r="M102" s="14"/>
    </row>
    <row r="103" spans="1:13" x14ac:dyDescent="0.25">
      <c r="A103">
        <v>102</v>
      </c>
      <c r="B103">
        <v>2017</v>
      </c>
      <c r="C103" t="s">
        <v>9</v>
      </c>
      <c r="D103" s="15">
        <v>869.18557594058643</v>
      </c>
      <c r="H103" s="1">
        <f t="shared" si="11"/>
        <v>874.10615732074655</v>
      </c>
      <c r="I103">
        <f t="shared" si="12"/>
        <v>5.6611401711715286E-3</v>
      </c>
      <c r="M103" s="14"/>
    </row>
    <row r="104" spans="1:13" x14ac:dyDescent="0.25">
      <c r="A104">
        <v>103</v>
      </c>
      <c r="B104">
        <v>2017</v>
      </c>
      <c r="C104" t="s">
        <v>10</v>
      </c>
      <c r="D104" s="15">
        <v>910.71202702988671</v>
      </c>
      <c r="H104" s="1">
        <f t="shared" si="11"/>
        <v>912.84295714044117</v>
      </c>
      <c r="I104">
        <f t="shared" si="12"/>
        <v>2.3398506303952968E-3</v>
      </c>
      <c r="M104" s="14"/>
    </row>
    <row r="105" spans="1:13" x14ac:dyDescent="0.25">
      <c r="A105">
        <v>104</v>
      </c>
      <c r="B105">
        <v>2017</v>
      </c>
      <c r="C105" t="s">
        <v>11</v>
      </c>
      <c r="D105" s="15">
        <v>934.31464708044564</v>
      </c>
      <c r="H105" s="1">
        <f t="shared" si="11"/>
        <v>900.37245556937069</v>
      </c>
      <c r="I105">
        <f t="shared" si="12"/>
        <v>3.6328437766803508E-2</v>
      </c>
      <c r="M105" s="14"/>
    </row>
    <row r="106" spans="1:13" x14ac:dyDescent="0.25">
      <c r="A106">
        <v>105</v>
      </c>
      <c r="B106">
        <v>2017</v>
      </c>
      <c r="C106" t="s">
        <v>12</v>
      </c>
      <c r="D106" s="15">
        <v>901.31704771017814</v>
      </c>
      <c r="H106" s="1">
        <f t="shared" si="11"/>
        <v>876.9193218418535</v>
      </c>
      <c r="I106" s="17" t="s">
        <v>41</v>
      </c>
      <c r="M106" s="14"/>
    </row>
    <row r="108" spans="1:13" x14ac:dyDescent="0.25">
      <c r="H108" t="s">
        <v>37</v>
      </c>
      <c r="I108" s="16" t="s">
        <v>39</v>
      </c>
    </row>
    <row r="109" spans="1:13" x14ac:dyDescent="0.25">
      <c r="H109" t="s">
        <v>38</v>
      </c>
      <c r="I109" s="16" t="s">
        <v>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2018-04-23T14:06:16Z</dcterms:created>
  <dcterms:modified xsi:type="dcterms:W3CDTF">2018-04-23T15:43:01Z</dcterms:modified>
</cp:coreProperties>
</file>