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firstSheet="2" activeTab="4"/>
  </bookViews>
  <sheets>
    <sheet name="mod moltiplicativo" sheetId="4" r:id="rId1"/>
    <sheet name="mod additivo" sheetId="1" r:id="rId2"/>
    <sheet name="correlogramma" sheetId="2" r:id="rId3"/>
    <sheet name="serie&quot;detrendizzata&quot;" sheetId="3" r:id="rId4"/>
    <sheet name="esercizio1" sheetId="7" r:id="rId5"/>
    <sheet name="esercizio1(soluz)" sheetId="5" r:id="rId6"/>
    <sheet name="esercizio2" sheetId="8" r:id="rId7"/>
    <sheet name="esercizio2(soluz)" sheetId="6" r:id="rId8"/>
  </sheets>
  <calcPr calcId="145621"/>
</workbook>
</file>

<file path=xl/calcChain.xml><?xml version="1.0" encoding="utf-8"?>
<calcChain xmlns="http://schemas.openxmlformats.org/spreadsheetml/2006/main">
  <c r="Q9" i="6" l="1"/>
  <c r="P5" i="6"/>
  <c r="Q5" i="6" s="1"/>
  <c r="P6" i="6"/>
  <c r="Q6" i="6" s="1"/>
  <c r="P7" i="6"/>
  <c r="Q7" i="6" s="1"/>
  <c r="P4" i="6"/>
  <c r="Q4" i="6" s="1"/>
  <c r="O5" i="6"/>
  <c r="O6" i="6"/>
  <c r="O7" i="6"/>
  <c r="O4" i="6"/>
  <c r="N5" i="6"/>
  <c r="N6" i="6"/>
  <c r="N7" i="6"/>
  <c r="N4" i="6"/>
  <c r="M5" i="6"/>
  <c r="M6" i="6"/>
  <c r="M7" i="6"/>
  <c r="M4" i="6"/>
  <c r="G25" i="5"/>
  <c r="E31" i="5"/>
  <c r="E27" i="5"/>
  <c r="E23" i="5"/>
  <c r="E19" i="5"/>
  <c r="A18" i="5"/>
  <c r="A22" i="5" s="1"/>
  <c r="A26" i="5" s="1"/>
  <c r="A30" i="5" s="1"/>
  <c r="B18" i="5"/>
  <c r="A31" i="5"/>
  <c r="A33" i="5"/>
  <c r="B19" i="5"/>
  <c r="B20" i="5"/>
  <c r="B21" i="5"/>
  <c r="B22" i="5"/>
  <c r="B23" i="5"/>
  <c r="B24" i="5"/>
  <c r="B25" i="5"/>
  <c r="B26" i="5"/>
  <c r="B27" i="5"/>
  <c r="B31" i="5" s="1"/>
  <c r="B28" i="5"/>
  <c r="B32" i="5" s="1"/>
  <c r="B29" i="5"/>
  <c r="B33" i="5" s="1"/>
  <c r="B30" i="5"/>
  <c r="A19" i="5"/>
  <c r="A20" i="5"/>
  <c r="A21" i="5"/>
  <c r="A23" i="5"/>
  <c r="A24" i="5"/>
  <c r="A25" i="5"/>
  <c r="A27" i="5"/>
  <c r="A28" i="5"/>
  <c r="A32" i="5" s="1"/>
  <c r="A29" i="5"/>
  <c r="E108" i="3"/>
  <c r="E106" i="3"/>
  <c r="E105" i="3"/>
  <c r="F106" i="3" s="1"/>
  <c r="E104" i="3"/>
  <c r="F105" i="3" s="1"/>
  <c r="G106" i="3" s="1"/>
  <c r="E103" i="3"/>
  <c r="F104" i="3" s="1"/>
  <c r="G105" i="3" s="1"/>
  <c r="H106" i="3" s="1"/>
  <c r="E102" i="3"/>
  <c r="F103" i="3" s="1"/>
  <c r="G104" i="3" s="1"/>
  <c r="H105" i="3" s="1"/>
  <c r="I106" i="3" s="1"/>
  <c r="E101" i="3"/>
  <c r="F102" i="3" s="1"/>
  <c r="G103" i="3" s="1"/>
  <c r="H104" i="3" s="1"/>
  <c r="I105" i="3" s="1"/>
  <c r="J106" i="3" s="1"/>
  <c r="E100" i="3"/>
  <c r="F101" i="3" s="1"/>
  <c r="G102" i="3" s="1"/>
  <c r="H103" i="3" s="1"/>
  <c r="I104" i="3" s="1"/>
  <c r="J105" i="3" s="1"/>
  <c r="K106" i="3" s="1"/>
  <c r="E99" i="3"/>
  <c r="F100" i="3" s="1"/>
  <c r="G101" i="3" s="1"/>
  <c r="H102" i="3" s="1"/>
  <c r="I103" i="3" s="1"/>
  <c r="J104" i="3" s="1"/>
  <c r="K105" i="3" s="1"/>
  <c r="L106" i="3" s="1"/>
  <c r="E98" i="3"/>
  <c r="F99" i="3" s="1"/>
  <c r="G100" i="3" s="1"/>
  <c r="H101" i="3" s="1"/>
  <c r="I102" i="3" s="1"/>
  <c r="J103" i="3" s="1"/>
  <c r="K104" i="3" s="1"/>
  <c r="L105" i="3" s="1"/>
  <c r="M106" i="3" s="1"/>
  <c r="E97" i="3"/>
  <c r="F98" i="3" s="1"/>
  <c r="G99" i="3" s="1"/>
  <c r="H100" i="3" s="1"/>
  <c r="I101" i="3" s="1"/>
  <c r="J102" i="3" s="1"/>
  <c r="K103" i="3" s="1"/>
  <c r="L104" i="3" s="1"/>
  <c r="M105" i="3" s="1"/>
  <c r="N106" i="3" s="1"/>
  <c r="E96" i="3"/>
  <c r="F97" i="3" s="1"/>
  <c r="G98" i="3" s="1"/>
  <c r="H99" i="3" s="1"/>
  <c r="I100" i="3" s="1"/>
  <c r="J101" i="3" s="1"/>
  <c r="K102" i="3" s="1"/>
  <c r="L103" i="3" s="1"/>
  <c r="M104" i="3" s="1"/>
  <c r="N105" i="3" s="1"/>
  <c r="O106" i="3" s="1"/>
  <c r="F95" i="3"/>
  <c r="G96" i="3" s="1"/>
  <c r="H97" i="3" s="1"/>
  <c r="I98" i="3" s="1"/>
  <c r="J99" i="3" s="1"/>
  <c r="K100" i="3" s="1"/>
  <c r="L101" i="3" s="1"/>
  <c r="M102" i="3" s="1"/>
  <c r="N103" i="3" s="1"/>
  <c r="O104" i="3" s="1"/>
  <c r="P105" i="3" s="1"/>
  <c r="Q106" i="3" s="1"/>
  <c r="E95" i="3"/>
  <c r="F96" i="3" s="1"/>
  <c r="G97" i="3" s="1"/>
  <c r="H98" i="3" s="1"/>
  <c r="I99" i="3" s="1"/>
  <c r="J100" i="3" s="1"/>
  <c r="K101" i="3" s="1"/>
  <c r="L102" i="3" s="1"/>
  <c r="M103" i="3" s="1"/>
  <c r="N104" i="3" s="1"/>
  <c r="O105" i="3" s="1"/>
  <c r="P106" i="3" s="1"/>
  <c r="E94" i="3"/>
  <c r="E93" i="3"/>
  <c r="F94" i="3" s="1"/>
  <c r="G95" i="3" s="1"/>
  <c r="H96" i="3" s="1"/>
  <c r="I97" i="3" s="1"/>
  <c r="J98" i="3" s="1"/>
  <c r="K99" i="3" s="1"/>
  <c r="L100" i="3" s="1"/>
  <c r="M101" i="3" s="1"/>
  <c r="N102" i="3" s="1"/>
  <c r="O103" i="3" s="1"/>
  <c r="P104" i="3" s="1"/>
  <c r="Q105" i="3" s="1"/>
  <c r="E92" i="3"/>
  <c r="F93" i="3" s="1"/>
  <c r="G94" i="3" s="1"/>
  <c r="H95" i="3" s="1"/>
  <c r="I96" i="3" s="1"/>
  <c r="J97" i="3" s="1"/>
  <c r="K98" i="3" s="1"/>
  <c r="L99" i="3" s="1"/>
  <c r="M100" i="3" s="1"/>
  <c r="N101" i="3" s="1"/>
  <c r="O102" i="3" s="1"/>
  <c r="P103" i="3" s="1"/>
  <c r="Q104" i="3" s="1"/>
  <c r="E91" i="3"/>
  <c r="F92" i="3" s="1"/>
  <c r="G93" i="3" s="1"/>
  <c r="H94" i="3" s="1"/>
  <c r="I95" i="3" s="1"/>
  <c r="J96" i="3" s="1"/>
  <c r="K97" i="3" s="1"/>
  <c r="L98" i="3" s="1"/>
  <c r="M99" i="3" s="1"/>
  <c r="N100" i="3" s="1"/>
  <c r="O101" i="3" s="1"/>
  <c r="P102" i="3" s="1"/>
  <c r="Q103" i="3" s="1"/>
  <c r="E90" i="3"/>
  <c r="F91" i="3" s="1"/>
  <c r="G92" i="3" s="1"/>
  <c r="H93" i="3" s="1"/>
  <c r="I94" i="3" s="1"/>
  <c r="J95" i="3" s="1"/>
  <c r="K96" i="3" s="1"/>
  <c r="L97" i="3" s="1"/>
  <c r="M98" i="3" s="1"/>
  <c r="N99" i="3" s="1"/>
  <c r="O100" i="3" s="1"/>
  <c r="P101" i="3" s="1"/>
  <c r="Q102" i="3" s="1"/>
  <c r="E89" i="3"/>
  <c r="F90" i="3" s="1"/>
  <c r="G91" i="3" s="1"/>
  <c r="H92" i="3" s="1"/>
  <c r="I93" i="3" s="1"/>
  <c r="J94" i="3" s="1"/>
  <c r="K95" i="3" s="1"/>
  <c r="L96" i="3" s="1"/>
  <c r="M97" i="3" s="1"/>
  <c r="N98" i="3" s="1"/>
  <c r="O99" i="3" s="1"/>
  <c r="P100" i="3" s="1"/>
  <c r="Q101" i="3" s="1"/>
  <c r="E88" i="3"/>
  <c r="F89" i="3" s="1"/>
  <c r="G90" i="3" s="1"/>
  <c r="H91" i="3" s="1"/>
  <c r="I92" i="3" s="1"/>
  <c r="J93" i="3" s="1"/>
  <c r="K94" i="3" s="1"/>
  <c r="L95" i="3" s="1"/>
  <c r="M96" i="3" s="1"/>
  <c r="N97" i="3" s="1"/>
  <c r="O98" i="3" s="1"/>
  <c r="P99" i="3" s="1"/>
  <c r="Q100" i="3" s="1"/>
  <c r="E87" i="3"/>
  <c r="F88" i="3" s="1"/>
  <c r="G89" i="3" s="1"/>
  <c r="H90" i="3" s="1"/>
  <c r="I91" i="3" s="1"/>
  <c r="J92" i="3" s="1"/>
  <c r="K93" i="3" s="1"/>
  <c r="L94" i="3" s="1"/>
  <c r="M95" i="3" s="1"/>
  <c r="N96" i="3" s="1"/>
  <c r="O97" i="3" s="1"/>
  <c r="P98" i="3" s="1"/>
  <c r="Q99" i="3" s="1"/>
  <c r="E86" i="3"/>
  <c r="F87" i="3" s="1"/>
  <c r="G88" i="3" s="1"/>
  <c r="H89" i="3" s="1"/>
  <c r="I90" i="3" s="1"/>
  <c r="J91" i="3" s="1"/>
  <c r="K92" i="3" s="1"/>
  <c r="L93" i="3" s="1"/>
  <c r="M94" i="3" s="1"/>
  <c r="N95" i="3" s="1"/>
  <c r="O96" i="3" s="1"/>
  <c r="P97" i="3" s="1"/>
  <c r="Q98" i="3" s="1"/>
  <c r="E85" i="3"/>
  <c r="F86" i="3" s="1"/>
  <c r="G87" i="3" s="1"/>
  <c r="H88" i="3" s="1"/>
  <c r="I89" i="3" s="1"/>
  <c r="J90" i="3" s="1"/>
  <c r="K91" i="3" s="1"/>
  <c r="L92" i="3" s="1"/>
  <c r="M93" i="3" s="1"/>
  <c r="N94" i="3" s="1"/>
  <c r="O95" i="3" s="1"/>
  <c r="P96" i="3" s="1"/>
  <c r="Q97" i="3" s="1"/>
  <c r="E84" i="3"/>
  <c r="F85" i="3" s="1"/>
  <c r="G86" i="3" s="1"/>
  <c r="H87" i="3" s="1"/>
  <c r="I88" i="3" s="1"/>
  <c r="J89" i="3" s="1"/>
  <c r="K90" i="3" s="1"/>
  <c r="L91" i="3" s="1"/>
  <c r="M92" i="3" s="1"/>
  <c r="N93" i="3" s="1"/>
  <c r="O94" i="3" s="1"/>
  <c r="P95" i="3" s="1"/>
  <c r="Q96" i="3" s="1"/>
  <c r="E83" i="3"/>
  <c r="F84" i="3" s="1"/>
  <c r="G85" i="3" s="1"/>
  <c r="H86" i="3" s="1"/>
  <c r="I87" i="3" s="1"/>
  <c r="J88" i="3" s="1"/>
  <c r="K89" i="3" s="1"/>
  <c r="L90" i="3" s="1"/>
  <c r="M91" i="3" s="1"/>
  <c r="N92" i="3" s="1"/>
  <c r="O93" i="3" s="1"/>
  <c r="P94" i="3" s="1"/>
  <c r="Q95" i="3" s="1"/>
  <c r="E82" i="3"/>
  <c r="F83" i="3" s="1"/>
  <c r="G84" i="3" s="1"/>
  <c r="H85" i="3" s="1"/>
  <c r="I86" i="3" s="1"/>
  <c r="J87" i="3" s="1"/>
  <c r="K88" i="3" s="1"/>
  <c r="L89" i="3" s="1"/>
  <c r="M90" i="3" s="1"/>
  <c r="N91" i="3" s="1"/>
  <c r="O92" i="3" s="1"/>
  <c r="P93" i="3" s="1"/>
  <c r="Q94" i="3" s="1"/>
  <c r="E81" i="3"/>
  <c r="F82" i="3" s="1"/>
  <c r="G83" i="3" s="1"/>
  <c r="H84" i="3" s="1"/>
  <c r="I85" i="3" s="1"/>
  <c r="J86" i="3" s="1"/>
  <c r="K87" i="3" s="1"/>
  <c r="L88" i="3" s="1"/>
  <c r="M89" i="3" s="1"/>
  <c r="N90" i="3" s="1"/>
  <c r="O91" i="3" s="1"/>
  <c r="P92" i="3" s="1"/>
  <c r="Q93" i="3" s="1"/>
  <c r="E80" i="3"/>
  <c r="F81" i="3" s="1"/>
  <c r="G82" i="3" s="1"/>
  <c r="H83" i="3" s="1"/>
  <c r="I84" i="3" s="1"/>
  <c r="J85" i="3" s="1"/>
  <c r="K86" i="3" s="1"/>
  <c r="L87" i="3" s="1"/>
  <c r="M88" i="3" s="1"/>
  <c r="N89" i="3" s="1"/>
  <c r="O90" i="3" s="1"/>
  <c r="P91" i="3" s="1"/>
  <c r="Q92" i="3" s="1"/>
  <c r="E79" i="3"/>
  <c r="F80" i="3" s="1"/>
  <c r="G81" i="3" s="1"/>
  <c r="H82" i="3" s="1"/>
  <c r="I83" i="3" s="1"/>
  <c r="J84" i="3" s="1"/>
  <c r="K85" i="3" s="1"/>
  <c r="L86" i="3" s="1"/>
  <c r="M87" i="3" s="1"/>
  <c r="N88" i="3" s="1"/>
  <c r="O89" i="3" s="1"/>
  <c r="P90" i="3" s="1"/>
  <c r="Q91" i="3" s="1"/>
  <c r="E78" i="3"/>
  <c r="F79" i="3" s="1"/>
  <c r="G80" i="3" s="1"/>
  <c r="H81" i="3" s="1"/>
  <c r="I82" i="3" s="1"/>
  <c r="J83" i="3" s="1"/>
  <c r="K84" i="3" s="1"/>
  <c r="L85" i="3" s="1"/>
  <c r="M86" i="3" s="1"/>
  <c r="N87" i="3" s="1"/>
  <c r="O88" i="3" s="1"/>
  <c r="P89" i="3" s="1"/>
  <c r="Q90" i="3" s="1"/>
  <c r="E77" i="3"/>
  <c r="F78" i="3" s="1"/>
  <c r="G79" i="3" s="1"/>
  <c r="H80" i="3" s="1"/>
  <c r="I81" i="3" s="1"/>
  <c r="J82" i="3" s="1"/>
  <c r="K83" i="3" s="1"/>
  <c r="L84" i="3" s="1"/>
  <c r="M85" i="3" s="1"/>
  <c r="N86" i="3" s="1"/>
  <c r="O87" i="3" s="1"/>
  <c r="P88" i="3" s="1"/>
  <c r="Q89" i="3" s="1"/>
  <c r="E76" i="3"/>
  <c r="F77" i="3" s="1"/>
  <c r="G78" i="3" s="1"/>
  <c r="H79" i="3" s="1"/>
  <c r="I80" i="3" s="1"/>
  <c r="J81" i="3" s="1"/>
  <c r="K82" i="3" s="1"/>
  <c r="L83" i="3" s="1"/>
  <c r="M84" i="3" s="1"/>
  <c r="N85" i="3" s="1"/>
  <c r="O86" i="3" s="1"/>
  <c r="P87" i="3" s="1"/>
  <c r="Q88" i="3" s="1"/>
  <c r="E75" i="3"/>
  <c r="F76" i="3" s="1"/>
  <c r="G77" i="3" s="1"/>
  <c r="H78" i="3" s="1"/>
  <c r="I79" i="3" s="1"/>
  <c r="J80" i="3" s="1"/>
  <c r="K81" i="3" s="1"/>
  <c r="L82" i="3" s="1"/>
  <c r="M83" i="3" s="1"/>
  <c r="N84" i="3" s="1"/>
  <c r="O85" i="3" s="1"/>
  <c r="P86" i="3" s="1"/>
  <c r="Q87" i="3" s="1"/>
  <c r="E74" i="3"/>
  <c r="F75" i="3" s="1"/>
  <c r="G76" i="3" s="1"/>
  <c r="H77" i="3" s="1"/>
  <c r="I78" i="3" s="1"/>
  <c r="J79" i="3" s="1"/>
  <c r="K80" i="3" s="1"/>
  <c r="L81" i="3" s="1"/>
  <c r="M82" i="3" s="1"/>
  <c r="N83" i="3" s="1"/>
  <c r="O84" i="3" s="1"/>
  <c r="P85" i="3" s="1"/>
  <c r="Q86" i="3" s="1"/>
  <c r="E73" i="3"/>
  <c r="F74" i="3" s="1"/>
  <c r="G75" i="3" s="1"/>
  <c r="H76" i="3" s="1"/>
  <c r="I77" i="3" s="1"/>
  <c r="J78" i="3" s="1"/>
  <c r="K79" i="3" s="1"/>
  <c r="L80" i="3" s="1"/>
  <c r="M81" i="3" s="1"/>
  <c r="N82" i="3" s="1"/>
  <c r="O83" i="3" s="1"/>
  <c r="P84" i="3" s="1"/>
  <c r="Q85" i="3" s="1"/>
  <c r="E72" i="3"/>
  <c r="F73" i="3" s="1"/>
  <c r="G74" i="3" s="1"/>
  <c r="H75" i="3" s="1"/>
  <c r="I76" i="3" s="1"/>
  <c r="J77" i="3" s="1"/>
  <c r="K78" i="3" s="1"/>
  <c r="L79" i="3" s="1"/>
  <c r="M80" i="3" s="1"/>
  <c r="N81" i="3" s="1"/>
  <c r="O82" i="3" s="1"/>
  <c r="P83" i="3" s="1"/>
  <c r="Q84" i="3" s="1"/>
  <c r="E71" i="3"/>
  <c r="F72" i="3" s="1"/>
  <c r="G73" i="3" s="1"/>
  <c r="H74" i="3" s="1"/>
  <c r="I75" i="3" s="1"/>
  <c r="J76" i="3" s="1"/>
  <c r="K77" i="3" s="1"/>
  <c r="L78" i="3" s="1"/>
  <c r="M79" i="3" s="1"/>
  <c r="N80" i="3" s="1"/>
  <c r="O81" i="3" s="1"/>
  <c r="P82" i="3" s="1"/>
  <c r="Q83" i="3" s="1"/>
  <c r="E70" i="3"/>
  <c r="F71" i="3" s="1"/>
  <c r="G72" i="3" s="1"/>
  <c r="H73" i="3" s="1"/>
  <c r="I74" i="3" s="1"/>
  <c r="J75" i="3" s="1"/>
  <c r="K76" i="3" s="1"/>
  <c r="L77" i="3" s="1"/>
  <c r="M78" i="3" s="1"/>
  <c r="N79" i="3" s="1"/>
  <c r="O80" i="3" s="1"/>
  <c r="P81" i="3" s="1"/>
  <c r="Q82" i="3" s="1"/>
  <c r="E69" i="3"/>
  <c r="F70" i="3" s="1"/>
  <c r="G71" i="3" s="1"/>
  <c r="H72" i="3" s="1"/>
  <c r="I73" i="3" s="1"/>
  <c r="J74" i="3" s="1"/>
  <c r="K75" i="3" s="1"/>
  <c r="L76" i="3" s="1"/>
  <c r="M77" i="3" s="1"/>
  <c r="N78" i="3" s="1"/>
  <c r="O79" i="3" s="1"/>
  <c r="P80" i="3" s="1"/>
  <c r="Q81" i="3" s="1"/>
  <c r="E68" i="3"/>
  <c r="F69" i="3" s="1"/>
  <c r="G70" i="3" s="1"/>
  <c r="H71" i="3" s="1"/>
  <c r="I72" i="3" s="1"/>
  <c r="J73" i="3" s="1"/>
  <c r="K74" i="3" s="1"/>
  <c r="L75" i="3" s="1"/>
  <c r="M76" i="3" s="1"/>
  <c r="N77" i="3" s="1"/>
  <c r="O78" i="3" s="1"/>
  <c r="P79" i="3" s="1"/>
  <c r="Q80" i="3" s="1"/>
  <c r="E67" i="3"/>
  <c r="F68" i="3" s="1"/>
  <c r="G69" i="3" s="1"/>
  <c r="H70" i="3" s="1"/>
  <c r="I71" i="3" s="1"/>
  <c r="J72" i="3" s="1"/>
  <c r="K73" i="3" s="1"/>
  <c r="L74" i="3" s="1"/>
  <c r="M75" i="3" s="1"/>
  <c r="N76" i="3" s="1"/>
  <c r="O77" i="3" s="1"/>
  <c r="P78" i="3" s="1"/>
  <c r="Q79" i="3" s="1"/>
  <c r="E66" i="3"/>
  <c r="F67" i="3" s="1"/>
  <c r="G68" i="3" s="1"/>
  <c r="H69" i="3" s="1"/>
  <c r="I70" i="3" s="1"/>
  <c r="J71" i="3" s="1"/>
  <c r="K72" i="3" s="1"/>
  <c r="L73" i="3" s="1"/>
  <c r="M74" i="3" s="1"/>
  <c r="N75" i="3" s="1"/>
  <c r="O76" i="3" s="1"/>
  <c r="P77" i="3" s="1"/>
  <c r="Q78" i="3" s="1"/>
  <c r="E65" i="3"/>
  <c r="F66" i="3" s="1"/>
  <c r="G67" i="3" s="1"/>
  <c r="H68" i="3" s="1"/>
  <c r="I69" i="3" s="1"/>
  <c r="J70" i="3" s="1"/>
  <c r="K71" i="3" s="1"/>
  <c r="L72" i="3" s="1"/>
  <c r="M73" i="3" s="1"/>
  <c r="N74" i="3" s="1"/>
  <c r="O75" i="3" s="1"/>
  <c r="P76" i="3" s="1"/>
  <c r="Q77" i="3" s="1"/>
  <c r="E64" i="3"/>
  <c r="F65" i="3" s="1"/>
  <c r="G66" i="3" s="1"/>
  <c r="H67" i="3" s="1"/>
  <c r="I68" i="3" s="1"/>
  <c r="J69" i="3" s="1"/>
  <c r="K70" i="3" s="1"/>
  <c r="L71" i="3" s="1"/>
  <c r="M72" i="3" s="1"/>
  <c r="N73" i="3" s="1"/>
  <c r="O74" i="3" s="1"/>
  <c r="P75" i="3" s="1"/>
  <c r="Q76" i="3" s="1"/>
  <c r="E63" i="3"/>
  <c r="F64" i="3" s="1"/>
  <c r="G65" i="3" s="1"/>
  <c r="H66" i="3" s="1"/>
  <c r="I67" i="3" s="1"/>
  <c r="J68" i="3" s="1"/>
  <c r="K69" i="3" s="1"/>
  <c r="L70" i="3" s="1"/>
  <c r="M71" i="3" s="1"/>
  <c r="N72" i="3" s="1"/>
  <c r="O73" i="3" s="1"/>
  <c r="P74" i="3" s="1"/>
  <c r="Q75" i="3" s="1"/>
  <c r="E62" i="3"/>
  <c r="F63" i="3" s="1"/>
  <c r="G64" i="3" s="1"/>
  <c r="H65" i="3" s="1"/>
  <c r="I66" i="3" s="1"/>
  <c r="J67" i="3" s="1"/>
  <c r="K68" i="3" s="1"/>
  <c r="L69" i="3" s="1"/>
  <c r="M70" i="3" s="1"/>
  <c r="N71" i="3" s="1"/>
  <c r="O72" i="3" s="1"/>
  <c r="P73" i="3" s="1"/>
  <c r="Q74" i="3" s="1"/>
  <c r="E61" i="3"/>
  <c r="F62" i="3" s="1"/>
  <c r="G63" i="3" s="1"/>
  <c r="H64" i="3" s="1"/>
  <c r="I65" i="3" s="1"/>
  <c r="J66" i="3" s="1"/>
  <c r="K67" i="3" s="1"/>
  <c r="L68" i="3" s="1"/>
  <c r="M69" i="3" s="1"/>
  <c r="N70" i="3" s="1"/>
  <c r="O71" i="3" s="1"/>
  <c r="P72" i="3" s="1"/>
  <c r="Q73" i="3" s="1"/>
  <c r="E60" i="3"/>
  <c r="F61" i="3" s="1"/>
  <c r="G62" i="3" s="1"/>
  <c r="H63" i="3" s="1"/>
  <c r="I64" i="3" s="1"/>
  <c r="J65" i="3" s="1"/>
  <c r="K66" i="3" s="1"/>
  <c r="L67" i="3" s="1"/>
  <c r="M68" i="3" s="1"/>
  <c r="N69" i="3" s="1"/>
  <c r="O70" i="3" s="1"/>
  <c r="P71" i="3" s="1"/>
  <c r="Q72" i="3" s="1"/>
  <c r="E59" i="3"/>
  <c r="F60" i="3" s="1"/>
  <c r="G61" i="3" s="1"/>
  <c r="H62" i="3" s="1"/>
  <c r="I63" i="3" s="1"/>
  <c r="J64" i="3" s="1"/>
  <c r="K65" i="3" s="1"/>
  <c r="L66" i="3" s="1"/>
  <c r="M67" i="3" s="1"/>
  <c r="N68" i="3" s="1"/>
  <c r="O69" i="3" s="1"/>
  <c r="P70" i="3" s="1"/>
  <c r="Q71" i="3" s="1"/>
  <c r="E58" i="3"/>
  <c r="F59" i="3" s="1"/>
  <c r="G60" i="3" s="1"/>
  <c r="H61" i="3" s="1"/>
  <c r="I62" i="3" s="1"/>
  <c r="J63" i="3" s="1"/>
  <c r="K64" i="3" s="1"/>
  <c r="L65" i="3" s="1"/>
  <c r="M66" i="3" s="1"/>
  <c r="N67" i="3" s="1"/>
  <c r="O68" i="3" s="1"/>
  <c r="P69" i="3" s="1"/>
  <c r="Q70" i="3" s="1"/>
  <c r="E57" i="3"/>
  <c r="F58" i="3" s="1"/>
  <c r="G59" i="3" s="1"/>
  <c r="H60" i="3" s="1"/>
  <c r="I61" i="3" s="1"/>
  <c r="J62" i="3" s="1"/>
  <c r="K63" i="3" s="1"/>
  <c r="L64" i="3" s="1"/>
  <c r="M65" i="3" s="1"/>
  <c r="N66" i="3" s="1"/>
  <c r="O67" i="3" s="1"/>
  <c r="P68" i="3" s="1"/>
  <c r="Q69" i="3" s="1"/>
  <c r="E56" i="3"/>
  <c r="F57" i="3" s="1"/>
  <c r="G58" i="3" s="1"/>
  <c r="H59" i="3" s="1"/>
  <c r="I60" i="3" s="1"/>
  <c r="J61" i="3" s="1"/>
  <c r="K62" i="3" s="1"/>
  <c r="L63" i="3" s="1"/>
  <c r="M64" i="3" s="1"/>
  <c r="N65" i="3" s="1"/>
  <c r="O66" i="3" s="1"/>
  <c r="P67" i="3" s="1"/>
  <c r="Q68" i="3" s="1"/>
  <c r="E55" i="3"/>
  <c r="F56" i="3" s="1"/>
  <c r="G57" i="3" s="1"/>
  <c r="H58" i="3" s="1"/>
  <c r="I59" i="3" s="1"/>
  <c r="J60" i="3" s="1"/>
  <c r="K61" i="3" s="1"/>
  <c r="L62" i="3" s="1"/>
  <c r="M63" i="3" s="1"/>
  <c r="N64" i="3" s="1"/>
  <c r="O65" i="3" s="1"/>
  <c r="P66" i="3" s="1"/>
  <c r="Q67" i="3" s="1"/>
  <c r="E54" i="3"/>
  <c r="F55" i="3" s="1"/>
  <c r="G56" i="3" s="1"/>
  <c r="H57" i="3" s="1"/>
  <c r="I58" i="3" s="1"/>
  <c r="J59" i="3" s="1"/>
  <c r="K60" i="3" s="1"/>
  <c r="L61" i="3" s="1"/>
  <c r="M62" i="3" s="1"/>
  <c r="N63" i="3" s="1"/>
  <c r="O64" i="3" s="1"/>
  <c r="P65" i="3" s="1"/>
  <c r="Q66" i="3" s="1"/>
  <c r="E53" i="3"/>
  <c r="F54" i="3" s="1"/>
  <c r="G55" i="3" s="1"/>
  <c r="H56" i="3" s="1"/>
  <c r="I57" i="3" s="1"/>
  <c r="J58" i="3" s="1"/>
  <c r="K59" i="3" s="1"/>
  <c r="L60" i="3" s="1"/>
  <c r="M61" i="3" s="1"/>
  <c r="N62" i="3" s="1"/>
  <c r="O63" i="3" s="1"/>
  <c r="P64" i="3" s="1"/>
  <c r="Q65" i="3" s="1"/>
  <c r="E52" i="3"/>
  <c r="F53" i="3" s="1"/>
  <c r="G54" i="3" s="1"/>
  <c r="H55" i="3" s="1"/>
  <c r="I56" i="3" s="1"/>
  <c r="J57" i="3" s="1"/>
  <c r="K58" i="3" s="1"/>
  <c r="L59" i="3" s="1"/>
  <c r="M60" i="3" s="1"/>
  <c r="N61" i="3" s="1"/>
  <c r="O62" i="3" s="1"/>
  <c r="P63" i="3" s="1"/>
  <c r="Q64" i="3" s="1"/>
  <c r="E51" i="3"/>
  <c r="F52" i="3" s="1"/>
  <c r="G53" i="3" s="1"/>
  <c r="H54" i="3" s="1"/>
  <c r="I55" i="3" s="1"/>
  <c r="J56" i="3" s="1"/>
  <c r="K57" i="3" s="1"/>
  <c r="L58" i="3" s="1"/>
  <c r="M59" i="3" s="1"/>
  <c r="N60" i="3" s="1"/>
  <c r="O61" i="3" s="1"/>
  <c r="P62" i="3" s="1"/>
  <c r="Q63" i="3" s="1"/>
  <c r="E50" i="3"/>
  <c r="F51" i="3" s="1"/>
  <c r="G52" i="3" s="1"/>
  <c r="H53" i="3" s="1"/>
  <c r="I54" i="3" s="1"/>
  <c r="J55" i="3" s="1"/>
  <c r="K56" i="3" s="1"/>
  <c r="L57" i="3" s="1"/>
  <c r="M58" i="3" s="1"/>
  <c r="N59" i="3" s="1"/>
  <c r="O60" i="3" s="1"/>
  <c r="P61" i="3" s="1"/>
  <c r="Q62" i="3" s="1"/>
  <c r="E49" i="3"/>
  <c r="F50" i="3" s="1"/>
  <c r="G51" i="3" s="1"/>
  <c r="H52" i="3" s="1"/>
  <c r="I53" i="3" s="1"/>
  <c r="J54" i="3" s="1"/>
  <c r="K55" i="3" s="1"/>
  <c r="L56" i="3" s="1"/>
  <c r="M57" i="3" s="1"/>
  <c r="N58" i="3" s="1"/>
  <c r="O59" i="3" s="1"/>
  <c r="P60" i="3" s="1"/>
  <c r="Q61" i="3" s="1"/>
  <c r="E48" i="3"/>
  <c r="F49" i="3" s="1"/>
  <c r="G50" i="3" s="1"/>
  <c r="H51" i="3" s="1"/>
  <c r="I52" i="3" s="1"/>
  <c r="J53" i="3" s="1"/>
  <c r="K54" i="3" s="1"/>
  <c r="L55" i="3" s="1"/>
  <c r="M56" i="3" s="1"/>
  <c r="N57" i="3" s="1"/>
  <c r="O58" i="3" s="1"/>
  <c r="P59" i="3" s="1"/>
  <c r="Q60" i="3" s="1"/>
  <c r="E47" i="3"/>
  <c r="F48" i="3" s="1"/>
  <c r="G49" i="3" s="1"/>
  <c r="H50" i="3" s="1"/>
  <c r="I51" i="3" s="1"/>
  <c r="J52" i="3" s="1"/>
  <c r="K53" i="3" s="1"/>
  <c r="L54" i="3" s="1"/>
  <c r="M55" i="3" s="1"/>
  <c r="N56" i="3" s="1"/>
  <c r="O57" i="3" s="1"/>
  <c r="P58" i="3" s="1"/>
  <c r="Q59" i="3" s="1"/>
  <c r="E46" i="3"/>
  <c r="F47" i="3" s="1"/>
  <c r="G48" i="3" s="1"/>
  <c r="H49" i="3" s="1"/>
  <c r="I50" i="3" s="1"/>
  <c r="J51" i="3" s="1"/>
  <c r="K52" i="3" s="1"/>
  <c r="L53" i="3" s="1"/>
  <c r="M54" i="3" s="1"/>
  <c r="N55" i="3" s="1"/>
  <c r="O56" i="3" s="1"/>
  <c r="P57" i="3" s="1"/>
  <c r="Q58" i="3" s="1"/>
  <c r="E45" i="3"/>
  <c r="F46" i="3" s="1"/>
  <c r="G47" i="3" s="1"/>
  <c r="H48" i="3" s="1"/>
  <c r="I49" i="3" s="1"/>
  <c r="J50" i="3" s="1"/>
  <c r="K51" i="3" s="1"/>
  <c r="L52" i="3" s="1"/>
  <c r="M53" i="3" s="1"/>
  <c r="N54" i="3" s="1"/>
  <c r="O55" i="3" s="1"/>
  <c r="P56" i="3" s="1"/>
  <c r="Q57" i="3" s="1"/>
  <c r="E44" i="3"/>
  <c r="F45" i="3" s="1"/>
  <c r="G46" i="3" s="1"/>
  <c r="H47" i="3" s="1"/>
  <c r="I48" i="3" s="1"/>
  <c r="J49" i="3" s="1"/>
  <c r="K50" i="3" s="1"/>
  <c r="L51" i="3" s="1"/>
  <c r="M52" i="3" s="1"/>
  <c r="N53" i="3" s="1"/>
  <c r="O54" i="3" s="1"/>
  <c r="P55" i="3" s="1"/>
  <c r="Q56" i="3" s="1"/>
  <c r="E43" i="3"/>
  <c r="F44" i="3" s="1"/>
  <c r="G45" i="3" s="1"/>
  <c r="H46" i="3" s="1"/>
  <c r="I47" i="3" s="1"/>
  <c r="J48" i="3" s="1"/>
  <c r="K49" i="3" s="1"/>
  <c r="L50" i="3" s="1"/>
  <c r="M51" i="3" s="1"/>
  <c r="N52" i="3" s="1"/>
  <c r="O53" i="3" s="1"/>
  <c r="P54" i="3" s="1"/>
  <c r="Q55" i="3" s="1"/>
  <c r="E42" i="3"/>
  <c r="F43" i="3" s="1"/>
  <c r="G44" i="3" s="1"/>
  <c r="H45" i="3" s="1"/>
  <c r="I46" i="3" s="1"/>
  <c r="J47" i="3" s="1"/>
  <c r="K48" i="3" s="1"/>
  <c r="L49" i="3" s="1"/>
  <c r="M50" i="3" s="1"/>
  <c r="N51" i="3" s="1"/>
  <c r="O52" i="3" s="1"/>
  <c r="P53" i="3" s="1"/>
  <c r="Q54" i="3" s="1"/>
  <c r="E41" i="3"/>
  <c r="F42" i="3" s="1"/>
  <c r="G43" i="3" s="1"/>
  <c r="H44" i="3" s="1"/>
  <c r="I45" i="3" s="1"/>
  <c r="J46" i="3" s="1"/>
  <c r="K47" i="3" s="1"/>
  <c r="L48" i="3" s="1"/>
  <c r="M49" i="3" s="1"/>
  <c r="N50" i="3" s="1"/>
  <c r="O51" i="3" s="1"/>
  <c r="P52" i="3" s="1"/>
  <c r="Q53" i="3" s="1"/>
  <c r="E40" i="3"/>
  <c r="F41" i="3" s="1"/>
  <c r="G42" i="3" s="1"/>
  <c r="H43" i="3" s="1"/>
  <c r="I44" i="3" s="1"/>
  <c r="J45" i="3" s="1"/>
  <c r="K46" i="3" s="1"/>
  <c r="L47" i="3" s="1"/>
  <c r="M48" i="3" s="1"/>
  <c r="N49" i="3" s="1"/>
  <c r="O50" i="3" s="1"/>
  <c r="P51" i="3" s="1"/>
  <c r="Q52" i="3" s="1"/>
  <c r="E39" i="3"/>
  <c r="F40" i="3" s="1"/>
  <c r="G41" i="3" s="1"/>
  <c r="H42" i="3" s="1"/>
  <c r="I43" i="3" s="1"/>
  <c r="J44" i="3" s="1"/>
  <c r="K45" i="3" s="1"/>
  <c r="L46" i="3" s="1"/>
  <c r="M47" i="3" s="1"/>
  <c r="N48" i="3" s="1"/>
  <c r="O49" i="3" s="1"/>
  <c r="P50" i="3" s="1"/>
  <c r="Q51" i="3" s="1"/>
  <c r="E38" i="3"/>
  <c r="F39" i="3" s="1"/>
  <c r="G40" i="3" s="1"/>
  <c r="H41" i="3" s="1"/>
  <c r="I42" i="3" s="1"/>
  <c r="J43" i="3" s="1"/>
  <c r="K44" i="3" s="1"/>
  <c r="L45" i="3" s="1"/>
  <c r="M46" i="3" s="1"/>
  <c r="N47" i="3" s="1"/>
  <c r="O48" i="3" s="1"/>
  <c r="P49" i="3" s="1"/>
  <c r="Q50" i="3" s="1"/>
  <c r="E37" i="3"/>
  <c r="F38" i="3" s="1"/>
  <c r="G39" i="3" s="1"/>
  <c r="H40" i="3" s="1"/>
  <c r="I41" i="3" s="1"/>
  <c r="J42" i="3" s="1"/>
  <c r="K43" i="3" s="1"/>
  <c r="L44" i="3" s="1"/>
  <c r="M45" i="3" s="1"/>
  <c r="N46" i="3" s="1"/>
  <c r="O47" i="3" s="1"/>
  <c r="P48" i="3" s="1"/>
  <c r="Q49" i="3" s="1"/>
  <c r="E36" i="3"/>
  <c r="F37" i="3" s="1"/>
  <c r="G38" i="3" s="1"/>
  <c r="H39" i="3" s="1"/>
  <c r="I40" i="3" s="1"/>
  <c r="J41" i="3" s="1"/>
  <c r="K42" i="3" s="1"/>
  <c r="L43" i="3" s="1"/>
  <c r="M44" i="3" s="1"/>
  <c r="N45" i="3" s="1"/>
  <c r="O46" i="3" s="1"/>
  <c r="P47" i="3" s="1"/>
  <c r="Q48" i="3" s="1"/>
  <c r="E35" i="3"/>
  <c r="F36" i="3" s="1"/>
  <c r="G37" i="3" s="1"/>
  <c r="H38" i="3" s="1"/>
  <c r="I39" i="3" s="1"/>
  <c r="J40" i="3" s="1"/>
  <c r="K41" i="3" s="1"/>
  <c r="L42" i="3" s="1"/>
  <c r="M43" i="3" s="1"/>
  <c r="N44" i="3" s="1"/>
  <c r="O45" i="3" s="1"/>
  <c r="P46" i="3" s="1"/>
  <c r="Q47" i="3" s="1"/>
  <c r="E34" i="3"/>
  <c r="F35" i="3" s="1"/>
  <c r="G36" i="3" s="1"/>
  <c r="H37" i="3" s="1"/>
  <c r="I38" i="3" s="1"/>
  <c r="J39" i="3" s="1"/>
  <c r="K40" i="3" s="1"/>
  <c r="L41" i="3" s="1"/>
  <c r="M42" i="3" s="1"/>
  <c r="N43" i="3" s="1"/>
  <c r="O44" i="3" s="1"/>
  <c r="P45" i="3" s="1"/>
  <c r="Q46" i="3" s="1"/>
  <c r="E33" i="3"/>
  <c r="F34" i="3" s="1"/>
  <c r="G35" i="3" s="1"/>
  <c r="H36" i="3" s="1"/>
  <c r="I37" i="3" s="1"/>
  <c r="J38" i="3" s="1"/>
  <c r="K39" i="3" s="1"/>
  <c r="L40" i="3" s="1"/>
  <c r="M41" i="3" s="1"/>
  <c r="N42" i="3" s="1"/>
  <c r="O43" i="3" s="1"/>
  <c r="P44" i="3" s="1"/>
  <c r="Q45" i="3" s="1"/>
  <c r="E32" i="3"/>
  <c r="F33" i="3" s="1"/>
  <c r="G34" i="3" s="1"/>
  <c r="H35" i="3" s="1"/>
  <c r="I36" i="3" s="1"/>
  <c r="J37" i="3" s="1"/>
  <c r="K38" i="3" s="1"/>
  <c r="L39" i="3" s="1"/>
  <c r="M40" i="3" s="1"/>
  <c r="N41" i="3" s="1"/>
  <c r="O42" i="3" s="1"/>
  <c r="P43" i="3" s="1"/>
  <c r="Q44" i="3" s="1"/>
  <c r="E31" i="3"/>
  <c r="F32" i="3" s="1"/>
  <c r="G33" i="3" s="1"/>
  <c r="H34" i="3" s="1"/>
  <c r="I35" i="3" s="1"/>
  <c r="J36" i="3" s="1"/>
  <c r="K37" i="3" s="1"/>
  <c r="L38" i="3" s="1"/>
  <c r="M39" i="3" s="1"/>
  <c r="N40" i="3" s="1"/>
  <c r="O41" i="3" s="1"/>
  <c r="P42" i="3" s="1"/>
  <c r="Q43" i="3" s="1"/>
  <c r="E30" i="3"/>
  <c r="F31" i="3" s="1"/>
  <c r="G32" i="3" s="1"/>
  <c r="H33" i="3" s="1"/>
  <c r="I34" i="3" s="1"/>
  <c r="J35" i="3" s="1"/>
  <c r="K36" i="3" s="1"/>
  <c r="L37" i="3" s="1"/>
  <c r="M38" i="3" s="1"/>
  <c r="N39" i="3" s="1"/>
  <c r="O40" i="3" s="1"/>
  <c r="P41" i="3" s="1"/>
  <c r="Q42" i="3" s="1"/>
  <c r="E29" i="3"/>
  <c r="F30" i="3" s="1"/>
  <c r="G31" i="3" s="1"/>
  <c r="H32" i="3" s="1"/>
  <c r="I33" i="3" s="1"/>
  <c r="J34" i="3" s="1"/>
  <c r="K35" i="3" s="1"/>
  <c r="L36" i="3" s="1"/>
  <c r="M37" i="3" s="1"/>
  <c r="N38" i="3" s="1"/>
  <c r="O39" i="3" s="1"/>
  <c r="P40" i="3" s="1"/>
  <c r="Q41" i="3" s="1"/>
  <c r="E28" i="3"/>
  <c r="F29" i="3" s="1"/>
  <c r="G30" i="3" s="1"/>
  <c r="H31" i="3" s="1"/>
  <c r="I32" i="3" s="1"/>
  <c r="J33" i="3" s="1"/>
  <c r="K34" i="3" s="1"/>
  <c r="L35" i="3" s="1"/>
  <c r="M36" i="3" s="1"/>
  <c r="N37" i="3" s="1"/>
  <c r="O38" i="3" s="1"/>
  <c r="P39" i="3" s="1"/>
  <c r="Q40" i="3" s="1"/>
  <c r="E27" i="3"/>
  <c r="F28" i="3" s="1"/>
  <c r="G29" i="3" s="1"/>
  <c r="H30" i="3" s="1"/>
  <c r="I31" i="3" s="1"/>
  <c r="J32" i="3" s="1"/>
  <c r="K33" i="3" s="1"/>
  <c r="L34" i="3" s="1"/>
  <c r="M35" i="3" s="1"/>
  <c r="N36" i="3" s="1"/>
  <c r="O37" i="3" s="1"/>
  <c r="P38" i="3" s="1"/>
  <c r="Q39" i="3" s="1"/>
  <c r="E26" i="3"/>
  <c r="F27" i="3" s="1"/>
  <c r="G28" i="3" s="1"/>
  <c r="H29" i="3" s="1"/>
  <c r="I30" i="3" s="1"/>
  <c r="J31" i="3" s="1"/>
  <c r="K32" i="3" s="1"/>
  <c r="L33" i="3" s="1"/>
  <c r="M34" i="3" s="1"/>
  <c r="N35" i="3" s="1"/>
  <c r="O36" i="3" s="1"/>
  <c r="P37" i="3" s="1"/>
  <c r="Q38" i="3" s="1"/>
  <c r="E25" i="3"/>
  <c r="F26" i="3" s="1"/>
  <c r="G27" i="3" s="1"/>
  <c r="H28" i="3" s="1"/>
  <c r="I29" i="3" s="1"/>
  <c r="J30" i="3" s="1"/>
  <c r="K31" i="3" s="1"/>
  <c r="L32" i="3" s="1"/>
  <c r="M33" i="3" s="1"/>
  <c r="N34" i="3" s="1"/>
  <c r="O35" i="3" s="1"/>
  <c r="P36" i="3" s="1"/>
  <c r="Q37" i="3" s="1"/>
  <c r="E24" i="3"/>
  <c r="F25" i="3" s="1"/>
  <c r="G26" i="3" s="1"/>
  <c r="H27" i="3" s="1"/>
  <c r="I28" i="3" s="1"/>
  <c r="J29" i="3" s="1"/>
  <c r="K30" i="3" s="1"/>
  <c r="L31" i="3" s="1"/>
  <c r="M32" i="3" s="1"/>
  <c r="N33" i="3" s="1"/>
  <c r="O34" i="3" s="1"/>
  <c r="P35" i="3" s="1"/>
  <c r="Q36" i="3" s="1"/>
  <c r="E23" i="3"/>
  <c r="F24" i="3" s="1"/>
  <c r="G25" i="3" s="1"/>
  <c r="H26" i="3" s="1"/>
  <c r="I27" i="3" s="1"/>
  <c r="J28" i="3" s="1"/>
  <c r="K29" i="3" s="1"/>
  <c r="L30" i="3" s="1"/>
  <c r="M31" i="3" s="1"/>
  <c r="N32" i="3" s="1"/>
  <c r="O33" i="3" s="1"/>
  <c r="P34" i="3" s="1"/>
  <c r="Q35" i="3" s="1"/>
  <c r="E22" i="3"/>
  <c r="F23" i="3" s="1"/>
  <c r="G24" i="3" s="1"/>
  <c r="H25" i="3" s="1"/>
  <c r="I26" i="3" s="1"/>
  <c r="J27" i="3" s="1"/>
  <c r="K28" i="3" s="1"/>
  <c r="L29" i="3" s="1"/>
  <c r="M30" i="3" s="1"/>
  <c r="N31" i="3" s="1"/>
  <c r="O32" i="3" s="1"/>
  <c r="P33" i="3" s="1"/>
  <c r="Q34" i="3" s="1"/>
  <c r="E21" i="3"/>
  <c r="F22" i="3" s="1"/>
  <c r="G23" i="3" s="1"/>
  <c r="H24" i="3" s="1"/>
  <c r="I25" i="3" s="1"/>
  <c r="J26" i="3" s="1"/>
  <c r="K27" i="3" s="1"/>
  <c r="L28" i="3" s="1"/>
  <c r="M29" i="3" s="1"/>
  <c r="N30" i="3" s="1"/>
  <c r="O31" i="3" s="1"/>
  <c r="P32" i="3" s="1"/>
  <c r="Q33" i="3" s="1"/>
  <c r="E20" i="3"/>
  <c r="F21" i="3" s="1"/>
  <c r="G22" i="3" s="1"/>
  <c r="H23" i="3" s="1"/>
  <c r="I24" i="3" s="1"/>
  <c r="J25" i="3" s="1"/>
  <c r="K26" i="3" s="1"/>
  <c r="L27" i="3" s="1"/>
  <c r="M28" i="3" s="1"/>
  <c r="N29" i="3" s="1"/>
  <c r="O30" i="3" s="1"/>
  <c r="P31" i="3" s="1"/>
  <c r="Q32" i="3" s="1"/>
  <c r="E19" i="3"/>
  <c r="F20" i="3" s="1"/>
  <c r="G21" i="3" s="1"/>
  <c r="H22" i="3" s="1"/>
  <c r="I23" i="3" s="1"/>
  <c r="J24" i="3" s="1"/>
  <c r="K25" i="3" s="1"/>
  <c r="L26" i="3" s="1"/>
  <c r="M27" i="3" s="1"/>
  <c r="N28" i="3" s="1"/>
  <c r="O29" i="3" s="1"/>
  <c r="P30" i="3" s="1"/>
  <c r="Q31" i="3" s="1"/>
  <c r="E18" i="3"/>
  <c r="F19" i="3" s="1"/>
  <c r="G20" i="3" s="1"/>
  <c r="H21" i="3" s="1"/>
  <c r="I22" i="3" s="1"/>
  <c r="J23" i="3" s="1"/>
  <c r="K24" i="3" s="1"/>
  <c r="L25" i="3" s="1"/>
  <c r="M26" i="3" s="1"/>
  <c r="N27" i="3" s="1"/>
  <c r="O28" i="3" s="1"/>
  <c r="P29" i="3" s="1"/>
  <c r="Q30" i="3" s="1"/>
  <c r="E17" i="3"/>
  <c r="F18" i="3" s="1"/>
  <c r="G19" i="3" s="1"/>
  <c r="H20" i="3" s="1"/>
  <c r="I21" i="3" s="1"/>
  <c r="J22" i="3" s="1"/>
  <c r="K23" i="3" s="1"/>
  <c r="L24" i="3" s="1"/>
  <c r="M25" i="3" s="1"/>
  <c r="N26" i="3" s="1"/>
  <c r="O27" i="3" s="1"/>
  <c r="P28" i="3" s="1"/>
  <c r="Q29" i="3" s="1"/>
  <c r="E16" i="3"/>
  <c r="F17" i="3" s="1"/>
  <c r="G18" i="3" s="1"/>
  <c r="H19" i="3" s="1"/>
  <c r="I20" i="3" s="1"/>
  <c r="J21" i="3" s="1"/>
  <c r="K22" i="3" s="1"/>
  <c r="L23" i="3" s="1"/>
  <c r="M24" i="3" s="1"/>
  <c r="N25" i="3" s="1"/>
  <c r="O26" i="3" s="1"/>
  <c r="P27" i="3" s="1"/>
  <c r="Q28" i="3" s="1"/>
  <c r="G15" i="3"/>
  <c r="H16" i="3" s="1"/>
  <c r="I17" i="3" s="1"/>
  <c r="J18" i="3" s="1"/>
  <c r="K19" i="3" s="1"/>
  <c r="L20" i="3" s="1"/>
  <c r="M21" i="3" s="1"/>
  <c r="N22" i="3" s="1"/>
  <c r="O23" i="3" s="1"/>
  <c r="P24" i="3" s="1"/>
  <c r="Q25" i="3" s="1"/>
  <c r="E15" i="3"/>
  <c r="F16" i="3" s="1"/>
  <c r="G17" i="3" s="1"/>
  <c r="H18" i="3" s="1"/>
  <c r="I19" i="3" s="1"/>
  <c r="J20" i="3" s="1"/>
  <c r="K21" i="3" s="1"/>
  <c r="L22" i="3" s="1"/>
  <c r="M23" i="3" s="1"/>
  <c r="N24" i="3" s="1"/>
  <c r="O25" i="3" s="1"/>
  <c r="P26" i="3" s="1"/>
  <c r="Q27" i="3" s="1"/>
  <c r="E14" i="3"/>
  <c r="F15" i="3" s="1"/>
  <c r="G16" i="3" s="1"/>
  <c r="H17" i="3" s="1"/>
  <c r="I18" i="3" s="1"/>
  <c r="J19" i="3" s="1"/>
  <c r="K20" i="3" s="1"/>
  <c r="L21" i="3" s="1"/>
  <c r="M22" i="3" s="1"/>
  <c r="N23" i="3" s="1"/>
  <c r="O24" i="3" s="1"/>
  <c r="P25" i="3" s="1"/>
  <c r="Q26" i="3" s="1"/>
  <c r="F13" i="3"/>
  <c r="G14" i="3" s="1"/>
  <c r="H15" i="3" s="1"/>
  <c r="I16" i="3" s="1"/>
  <c r="J17" i="3" s="1"/>
  <c r="K18" i="3" s="1"/>
  <c r="L19" i="3" s="1"/>
  <c r="M20" i="3" s="1"/>
  <c r="N21" i="3" s="1"/>
  <c r="O22" i="3" s="1"/>
  <c r="P23" i="3" s="1"/>
  <c r="Q24" i="3" s="1"/>
  <c r="E13" i="3"/>
  <c r="F14" i="3" s="1"/>
  <c r="E12" i="3"/>
  <c r="E11" i="3"/>
  <c r="F12" i="3" s="1"/>
  <c r="G13" i="3" s="1"/>
  <c r="H14" i="3" s="1"/>
  <c r="I15" i="3" s="1"/>
  <c r="J16" i="3" s="1"/>
  <c r="K17" i="3" s="1"/>
  <c r="L18" i="3" s="1"/>
  <c r="M19" i="3" s="1"/>
  <c r="N20" i="3" s="1"/>
  <c r="O21" i="3" s="1"/>
  <c r="P22" i="3" s="1"/>
  <c r="Q23" i="3" s="1"/>
  <c r="E10" i="3"/>
  <c r="F11" i="3" s="1"/>
  <c r="G12" i="3" s="1"/>
  <c r="H13" i="3" s="1"/>
  <c r="I14" i="3" s="1"/>
  <c r="J15" i="3" s="1"/>
  <c r="K16" i="3" s="1"/>
  <c r="L17" i="3" s="1"/>
  <c r="M18" i="3" s="1"/>
  <c r="N19" i="3" s="1"/>
  <c r="O20" i="3" s="1"/>
  <c r="P21" i="3" s="1"/>
  <c r="Q22" i="3" s="1"/>
  <c r="H9" i="3"/>
  <c r="I10" i="3" s="1"/>
  <c r="J11" i="3" s="1"/>
  <c r="K12" i="3" s="1"/>
  <c r="L13" i="3" s="1"/>
  <c r="M14" i="3" s="1"/>
  <c r="N15" i="3" s="1"/>
  <c r="O16" i="3" s="1"/>
  <c r="P17" i="3" s="1"/>
  <c r="Q18" i="3" s="1"/>
  <c r="F9" i="3"/>
  <c r="G10" i="3" s="1"/>
  <c r="H11" i="3" s="1"/>
  <c r="I12" i="3" s="1"/>
  <c r="J13" i="3" s="1"/>
  <c r="K14" i="3" s="1"/>
  <c r="L15" i="3" s="1"/>
  <c r="M16" i="3" s="1"/>
  <c r="N17" i="3" s="1"/>
  <c r="O18" i="3" s="1"/>
  <c r="P19" i="3" s="1"/>
  <c r="Q20" i="3" s="1"/>
  <c r="E9" i="3"/>
  <c r="F10" i="3" s="1"/>
  <c r="G11" i="3" s="1"/>
  <c r="H12" i="3" s="1"/>
  <c r="I13" i="3" s="1"/>
  <c r="J14" i="3" s="1"/>
  <c r="K15" i="3" s="1"/>
  <c r="L16" i="3" s="1"/>
  <c r="M17" i="3" s="1"/>
  <c r="N18" i="3" s="1"/>
  <c r="O19" i="3" s="1"/>
  <c r="P20" i="3" s="1"/>
  <c r="Q21" i="3" s="1"/>
  <c r="E8" i="3"/>
  <c r="G7" i="3"/>
  <c r="H8" i="3" s="1"/>
  <c r="I9" i="3" s="1"/>
  <c r="J10" i="3" s="1"/>
  <c r="K11" i="3" s="1"/>
  <c r="L12" i="3" s="1"/>
  <c r="M13" i="3" s="1"/>
  <c r="N14" i="3" s="1"/>
  <c r="O15" i="3" s="1"/>
  <c r="P16" i="3" s="1"/>
  <c r="Q17" i="3" s="1"/>
  <c r="E7" i="3"/>
  <c r="F8" i="3" s="1"/>
  <c r="G9" i="3" s="1"/>
  <c r="H10" i="3" s="1"/>
  <c r="I11" i="3" s="1"/>
  <c r="J12" i="3" s="1"/>
  <c r="K13" i="3" s="1"/>
  <c r="L14" i="3" s="1"/>
  <c r="M15" i="3" s="1"/>
  <c r="N16" i="3" s="1"/>
  <c r="O17" i="3" s="1"/>
  <c r="P18" i="3" s="1"/>
  <c r="Q19" i="3" s="1"/>
  <c r="E6" i="3"/>
  <c r="F7" i="3" s="1"/>
  <c r="G8" i="3" s="1"/>
  <c r="F5" i="3"/>
  <c r="G6" i="3" s="1"/>
  <c r="H7" i="3" s="1"/>
  <c r="I8" i="3" s="1"/>
  <c r="J9" i="3" s="1"/>
  <c r="K10" i="3" s="1"/>
  <c r="L11" i="3" s="1"/>
  <c r="M12" i="3" s="1"/>
  <c r="N13" i="3" s="1"/>
  <c r="O14" i="3" s="1"/>
  <c r="P15" i="3" s="1"/>
  <c r="Q16" i="3" s="1"/>
  <c r="E5" i="3"/>
  <c r="F6" i="3" s="1"/>
  <c r="E4" i="3"/>
  <c r="E3" i="3"/>
  <c r="K108" i="2"/>
  <c r="Q108" i="2"/>
  <c r="F108" i="2"/>
  <c r="G108" i="2"/>
  <c r="H108" i="2"/>
  <c r="I108" i="2"/>
  <c r="J108" i="2"/>
  <c r="L108" i="2"/>
  <c r="M108" i="2"/>
  <c r="N108" i="2"/>
  <c r="O108" i="2"/>
  <c r="P108" i="2"/>
  <c r="E108" i="2"/>
  <c r="E3" i="2"/>
  <c r="E4" i="2"/>
  <c r="F4" i="2"/>
  <c r="E5" i="2"/>
  <c r="F5" i="2"/>
  <c r="G5" i="2"/>
  <c r="E6" i="2"/>
  <c r="F6" i="2"/>
  <c r="G6" i="2"/>
  <c r="H6" i="2"/>
  <c r="E7" i="2"/>
  <c r="F7" i="2"/>
  <c r="G7" i="2"/>
  <c r="H7" i="2"/>
  <c r="I7" i="2"/>
  <c r="E8" i="2"/>
  <c r="F8" i="2"/>
  <c r="G8" i="2"/>
  <c r="H8" i="2"/>
  <c r="I8" i="2"/>
  <c r="J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L10" i="2"/>
  <c r="E11" i="2"/>
  <c r="F11" i="2"/>
  <c r="G11" i="2"/>
  <c r="H11" i="2"/>
  <c r="I11" i="2"/>
  <c r="J11" i="2"/>
  <c r="K11" i="2"/>
  <c r="L11" i="2"/>
  <c r="M11" i="2"/>
  <c r="E12" i="2"/>
  <c r="F12" i="2"/>
  <c r="G12" i="2"/>
  <c r="H12" i="2"/>
  <c r="I12" i="2"/>
  <c r="J12" i="2"/>
  <c r="K12" i="2"/>
  <c r="L12" i="2"/>
  <c r="M12" i="2"/>
  <c r="N12" i="2"/>
  <c r="E13" i="2"/>
  <c r="F13" i="2"/>
  <c r="G13" i="2"/>
  <c r="H13" i="2"/>
  <c r="I13" i="2"/>
  <c r="J13" i="2"/>
  <c r="K13" i="2"/>
  <c r="L13" i="2"/>
  <c r="M13" i="2"/>
  <c r="N13" i="2"/>
  <c r="O13" i="2"/>
  <c r="E14" i="2"/>
  <c r="F14" i="2"/>
  <c r="G14" i="2"/>
  <c r="H14" i="2"/>
  <c r="I14" i="2"/>
  <c r="J14" i="2"/>
  <c r="K14" i="2"/>
  <c r="L14" i="2"/>
  <c r="M14" i="2"/>
  <c r="N14" i="2"/>
  <c r="O14" i="2"/>
  <c r="P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E74" i="2"/>
  <c r="F74" i="2"/>
  <c r="G74" i="2"/>
  <c r="H75" i="2" s="1"/>
  <c r="I76" i="2" s="1"/>
  <c r="J77" i="2" s="1"/>
  <c r="K78" i="2" s="1"/>
  <c r="L79" i="2" s="1"/>
  <c r="M80" i="2" s="1"/>
  <c r="N81" i="2" s="1"/>
  <c r="O82" i="2" s="1"/>
  <c r="P83" i="2" s="1"/>
  <c r="Q84" i="2" s="1"/>
  <c r="H74" i="2"/>
  <c r="I74" i="2"/>
  <c r="J74" i="2"/>
  <c r="K74" i="2"/>
  <c r="L74" i="2"/>
  <c r="M74" i="2"/>
  <c r="N74" i="2"/>
  <c r="O74" i="2"/>
  <c r="P74" i="2"/>
  <c r="Q74" i="2"/>
  <c r="E75" i="2"/>
  <c r="F75" i="2"/>
  <c r="G75" i="2"/>
  <c r="I75" i="2"/>
  <c r="J75" i="2"/>
  <c r="K75" i="2"/>
  <c r="L75" i="2"/>
  <c r="M75" i="2"/>
  <c r="N75" i="2"/>
  <c r="O75" i="2"/>
  <c r="P75" i="2"/>
  <c r="Q75" i="2"/>
  <c r="E76" i="2"/>
  <c r="F76" i="2"/>
  <c r="G76" i="2"/>
  <c r="H76" i="2"/>
  <c r="J76" i="2"/>
  <c r="K76" i="2"/>
  <c r="L76" i="2"/>
  <c r="M76" i="2"/>
  <c r="N76" i="2"/>
  <c r="O76" i="2"/>
  <c r="P76" i="2"/>
  <c r="Q76" i="2"/>
  <c r="E77" i="2"/>
  <c r="F77" i="2"/>
  <c r="G77" i="2"/>
  <c r="H77" i="2"/>
  <c r="I77" i="2"/>
  <c r="K77" i="2"/>
  <c r="L77" i="2"/>
  <c r="M77" i="2"/>
  <c r="N77" i="2"/>
  <c r="O77" i="2"/>
  <c r="P77" i="2"/>
  <c r="Q77" i="2"/>
  <c r="E78" i="2"/>
  <c r="F78" i="2"/>
  <c r="G78" i="2"/>
  <c r="H78" i="2"/>
  <c r="I78" i="2"/>
  <c r="J78" i="2"/>
  <c r="L78" i="2"/>
  <c r="M78" i="2"/>
  <c r="N78" i="2"/>
  <c r="O78" i="2"/>
  <c r="P78" i="2"/>
  <c r="Q78" i="2"/>
  <c r="E79" i="2"/>
  <c r="F79" i="2"/>
  <c r="G79" i="2"/>
  <c r="H79" i="2"/>
  <c r="I79" i="2"/>
  <c r="J79" i="2"/>
  <c r="K79" i="2"/>
  <c r="M79" i="2"/>
  <c r="N79" i="2"/>
  <c r="O79" i="2"/>
  <c r="P79" i="2"/>
  <c r="Q79" i="2"/>
  <c r="E80" i="2"/>
  <c r="F80" i="2"/>
  <c r="G80" i="2"/>
  <c r="H80" i="2"/>
  <c r="I80" i="2"/>
  <c r="J80" i="2"/>
  <c r="K80" i="2"/>
  <c r="L80" i="2"/>
  <c r="N80" i="2"/>
  <c r="O80" i="2"/>
  <c r="P80" i="2"/>
  <c r="Q80" i="2"/>
  <c r="E81" i="2"/>
  <c r="F81" i="2"/>
  <c r="G81" i="2"/>
  <c r="H81" i="2"/>
  <c r="I81" i="2"/>
  <c r="J81" i="2"/>
  <c r="K81" i="2"/>
  <c r="L81" i="2"/>
  <c r="M81" i="2"/>
  <c r="O81" i="2"/>
  <c r="P81" i="2"/>
  <c r="Q81" i="2"/>
  <c r="E82" i="2"/>
  <c r="F82" i="2"/>
  <c r="G82" i="2"/>
  <c r="H82" i="2"/>
  <c r="I82" i="2"/>
  <c r="J82" i="2"/>
  <c r="K82" i="2"/>
  <c r="L82" i="2"/>
  <c r="M82" i="2"/>
  <c r="N82" i="2"/>
  <c r="P82" i="2"/>
  <c r="Q82" i="2"/>
  <c r="E83" i="2"/>
  <c r="F83" i="2"/>
  <c r="G83" i="2"/>
  <c r="H83" i="2"/>
  <c r="I83" i="2"/>
  <c r="J83" i="2"/>
  <c r="K83" i="2"/>
  <c r="L83" i="2"/>
  <c r="M83" i="2"/>
  <c r="N83" i="2"/>
  <c r="O83" i="2"/>
  <c r="Q83" i="2"/>
  <c r="E84" i="2"/>
  <c r="F84" i="2"/>
  <c r="G84" i="2"/>
  <c r="H84" i="2"/>
  <c r="I84" i="2"/>
  <c r="J84" i="2"/>
  <c r="K84" i="2"/>
  <c r="L84" i="2"/>
  <c r="M84" i="2"/>
  <c r="N84" i="2"/>
  <c r="O84" i="2"/>
  <c r="P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I109" i="1"/>
  <c r="I106" i="1"/>
  <c r="I108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2" i="4"/>
  <c r="M3" i="4"/>
  <c r="M4" i="4"/>
  <c r="M5" i="4"/>
  <c r="M6" i="4"/>
  <c r="M7" i="4"/>
  <c r="M8" i="4"/>
  <c r="M9" i="4"/>
  <c r="M10" i="4"/>
  <c r="M11" i="4"/>
  <c r="M12" i="4"/>
  <c r="M13" i="4"/>
  <c r="M2" i="4"/>
  <c r="F9" i="4"/>
  <c r="F10" i="4"/>
  <c r="F11" i="4"/>
  <c r="F12" i="4"/>
  <c r="F13" i="4"/>
  <c r="F14" i="4"/>
  <c r="F15" i="4"/>
  <c r="F16" i="4"/>
  <c r="F17" i="4"/>
  <c r="K5" i="4" s="1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8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L6" i="4"/>
  <c r="K6" i="4"/>
  <c r="L5" i="4"/>
  <c r="L4" i="4"/>
  <c r="K4" i="4"/>
  <c r="L2" i="4"/>
  <c r="K2" i="4"/>
  <c r="F4" i="3" l="1"/>
  <c r="K13" i="4"/>
  <c r="L13" i="4"/>
  <c r="K7" i="4"/>
  <c r="L7" i="4"/>
  <c r="K9" i="4"/>
  <c r="L9" i="4"/>
  <c r="K11" i="4"/>
  <c r="L11" i="4"/>
  <c r="K8" i="4"/>
  <c r="L8" i="4"/>
  <c r="K10" i="4"/>
  <c r="L10" i="4"/>
  <c r="K12" i="4"/>
  <c r="L12" i="4"/>
  <c r="K3" i="4"/>
  <c r="L3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2" i="1"/>
  <c r="H101" i="1"/>
  <c r="H102" i="1"/>
  <c r="H103" i="1"/>
  <c r="H104" i="1"/>
  <c r="H105" i="1"/>
  <c r="H10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" i="1"/>
  <c r="F108" i="3" l="1"/>
  <c r="G5" i="3"/>
  <c r="K17" i="1"/>
  <c r="K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2" i="1"/>
  <c r="M3" i="1"/>
  <c r="M4" i="1"/>
  <c r="M5" i="1"/>
  <c r="M6" i="1"/>
  <c r="M7" i="1"/>
  <c r="M8" i="1"/>
  <c r="M9" i="1"/>
  <c r="M10" i="1"/>
  <c r="M11" i="1"/>
  <c r="M12" i="1"/>
  <c r="M13" i="1"/>
  <c r="M2" i="1"/>
  <c r="L2" i="1"/>
  <c r="L3" i="1"/>
  <c r="L4" i="1"/>
  <c r="L5" i="1"/>
  <c r="L6" i="1"/>
  <c r="L7" i="1"/>
  <c r="L8" i="1"/>
  <c r="L9" i="1"/>
  <c r="L10" i="1"/>
  <c r="L11" i="1"/>
  <c r="L12" i="1"/>
  <c r="L13" i="1"/>
  <c r="K3" i="1"/>
  <c r="K4" i="1"/>
  <c r="K5" i="1"/>
  <c r="K6" i="1"/>
  <c r="K7" i="1"/>
  <c r="K2" i="1"/>
  <c r="K12" i="1"/>
  <c r="K13" i="1"/>
  <c r="K11" i="1"/>
  <c r="K9" i="1"/>
  <c r="K10" i="1"/>
  <c r="K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8" i="1"/>
  <c r="F8" i="1" s="1"/>
  <c r="G108" i="3" l="1"/>
  <c r="H6" i="3"/>
  <c r="H108" i="3" l="1"/>
  <c r="I7" i="3"/>
  <c r="K17" i="4"/>
  <c r="K16" i="4"/>
  <c r="I108" i="3" l="1"/>
  <c r="J8" i="3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2" i="4"/>
  <c r="I90" i="4"/>
  <c r="I88" i="4"/>
  <c r="I86" i="4"/>
  <c r="I84" i="4"/>
  <c r="I93" i="4"/>
  <c r="I91" i="4"/>
  <c r="I89" i="4"/>
  <c r="I87" i="4"/>
  <c r="I85" i="4"/>
  <c r="I83" i="4"/>
  <c r="I81" i="4"/>
  <c r="I79" i="4"/>
  <c r="I77" i="4"/>
  <c r="I75" i="4"/>
  <c r="I73" i="4"/>
  <c r="I71" i="4"/>
  <c r="I69" i="4"/>
  <c r="I67" i="4"/>
  <c r="I65" i="4"/>
  <c r="I63" i="4"/>
  <c r="I61" i="4"/>
  <c r="I59" i="4"/>
  <c r="I56" i="4"/>
  <c r="I54" i="4"/>
  <c r="I52" i="4"/>
  <c r="I50" i="4"/>
  <c r="I48" i="4"/>
  <c r="I46" i="4"/>
  <c r="I44" i="4"/>
  <c r="I42" i="4"/>
  <c r="I40" i="4"/>
  <c r="I38" i="4"/>
  <c r="I36" i="4"/>
  <c r="I34" i="4"/>
  <c r="I32" i="4"/>
  <c r="I30" i="4"/>
  <c r="I28" i="4"/>
  <c r="I26" i="4"/>
  <c r="I24" i="4"/>
  <c r="I22" i="4"/>
  <c r="I82" i="4"/>
  <c r="I80" i="4"/>
  <c r="I78" i="4"/>
  <c r="I76" i="4"/>
  <c r="I74" i="4"/>
  <c r="I72" i="4"/>
  <c r="I70" i="4"/>
  <c r="I68" i="4"/>
  <c r="I66" i="4"/>
  <c r="I64" i="4"/>
  <c r="I62" i="4"/>
  <c r="I60" i="4"/>
  <c r="I58" i="4"/>
  <c r="I57" i="4"/>
  <c r="I55" i="4"/>
  <c r="I53" i="4"/>
  <c r="I51" i="4"/>
  <c r="I49" i="4"/>
  <c r="I47" i="4"/>
  <c r="I45" i="4"/>
  <c r="I43" i="4"/>
  <c r="I41" i="4"/>
  <c r="I39" i="4"/>
  <c r="I37" i="4"/>
  <c r="I35" i="4"/>
  <c r="I33" i="4"/>
  <c r="I31" i="4"/>
  <c r="I29" i="4"/>
  <c r="I27" i="4"/>
  <c r="I25" i="4"/>
  <c r="I23" i="4"/>
  <c r="I20" i="4"/>
  <c r="I18" i="4"/>
  <c r="I17" i="4"/>
  <c r="I16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21" i="4"/>
  <c r="I19" i="4"/>
  <c r="I15" i="4"/>
  <c r="J108" i="3" l="1"/>
  <c r="K9" i="3"/>
  <c r="I108" i="4"/>
  <c r="I109" i="4"/>
  <c r="K108" i="3" l="1"/>
  <c r="L10" i="3"/>
  <c r="L108" i="3" l="1"/>
  <c r="M11" i="3"/>
  <c r="M108" i="3" l="1"/>
  <c r="N12" i="3"/>
  <c r="N108" i="3" l="1"/>
  <c r="O13" i="3"/>
  <c r="O108" i="3" l="1"/>
  <c r="P14" i="3"/>
  <c r="P108" i="3" l="1"/>
  <c r="Q15" i="3"/>
  <c r="Q108" i="3" s="1"/>
</calcChain>
</file>

<file path=xl/sharedStrings.xml><?xml version="1.0" encoding="utf-8"?>
<sst xmlns="http://schemas.openxmlformats.org/spreadsheetml/2006/main" count="562" uniqueCount="72">
  <si>
    <t>t</t>
  </si>
  <si>
    <t>ann</t>
  </si>
  <si>
    <t>mese</t>
  </si>
  <si>
    <t>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</si>
  <si>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</si>
  <si>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</si>
  <si>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</si>
  <si>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</si>
  <si>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</si>
  <si>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</si>
  <si>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</si>
  <si>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</si>
  <si>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</si>
  <si>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</si>
  <si>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</si>
  <si>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</si>
  <si>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produrre la ss dei ni bmob</t>
  </si>
  <si>
    <t>produrre la ss dei ni bfissa gennaio 2011=100</t>
  </si>
  <si>
    <t>produrre la ss dei ni bfissa aprile 2012=100</t>
  </si>
  <si>
    <t>calcolare il corrispondente coefficeinte di raccordo</t>
  </si>
  <si>
    <t>valutare sulla base del MAPE se è più adatto un modello additivo o moltiplicativo</t>
  </si>
  <si>
    <t>calcolare la bontà di previsione del modello migliore dei due, basato sul MAPE degli ultimi 5 periodi</t>
  </si>
  <si>
    <t>prevedere i valori per i 4 periodi futuri</t>
  </si>
  <si>
    <t>altra possibilità (non fattibile con solo questi dati):</t>
  </si>
  <si>
    <t>vi do 4 ss di prezzi e 4 ss di quantità relative a 4 beni</t>
  </si>
  <si>
    <t>calcolare la serie storica dei ni di lapseyres e/o di paasche con uno specificato periodo base</t>
  </si>
  <si>
    <t>produrre il time plot</t>
  </si>
  <si>
    <t>(2) coeff lordi</t>
  </si>
  <si>
    <t>(3) coeff netti</t>
  </si>
  <si>
    <t>(4) coeff netti aggiustati</t>
  </si>
  <si>
    <t>(5) SS dest</t>
  </si>
  <si>
    <t>(6) parametri retta</t>
  </si>
  <si>
    <t>(7) modello completo</t>
  </si>
  <si>
    <t>(8)APE</t>
  </si>
  <si>
    <t>(9)MAPE</t>
  </si>
  <si>
    <t>(1) MM12C</t>
  </si>
  <si>
    <t>(3) coeff netti beta</t>
  </si>
  <si>
    <t>MAPE (bontà adattamento)</t>
  </si>
  <si>
    <t>MAPE (bontà previsione)</t>
  </si>
  <si>
    <t>shift_1</t>
  </si>
  <si>
    <t>shift_2</t>
  </si>
  <si>
    <t>shift_3</t>
  </si>
  <si>
    <t>shift_4</t>
  </si>
  <si>
    <t>shift_5</t>
  </si>
  <si>
    <t>shift_6</t>
  </si>
  <si>
    <t>shift_7</t>
  </si>
  <si>
    <t>shift_8</t>
  </si>
  <si>
    <t>shift_9</t>
  </si>
  <si>
    <t>shift_10</t>
  </si>
  <si>
    <t>shift_11</t>
  </si>
  <si>
    <t>shift_12</t>
  </si>
  <si>
    <t>shift_13</t>
  </si>
  <si>
    <t>ydetrendizz</t>
  </si>
  <si>
    <t>I</t>
  </si>
  <si>
    <t>II</t>
  </si>
  <si>
    <t>III</t>
  </si>
  <si>
    <t>IV</t>
  </si>
  <si>
    <t>MMc4</t>
  </si>
  <si>
    <t>Yy</t>
  </si>
  <si>
    <t>?</t>
  </si>
  <si>
    <t>coefflordi</t>
  </si>
  <si>
    <t>la media mobile da usare è centrata a 4 termini cioè, relativamente</t>
  </si>
  <si>
    <t>a ciascun trimestre si calcola la media dei valori dei du trimestri precedenti, il trimestre stesso e i due trimestri successivi,</t>
  </si>
  <si>
    <t>attribuendo peso doppio ai tre trimestri "centrali" rispetto ai due "estremi"</t>
  </si>
  <si>
    <t>nel secondo trimestre si stima che ci sia una espansione del 38% rispetto al valore senza stagionalità</t>
  </si>
  <si>
    <t>Yt</t>
  </si>
  <si>
    <t>Tt</t>
  </si>
  <si>
    <t>Ycappt</t>
  </si>
  <si>
    <t>E</t>
  </si>
  <si>
    <t>AE</t>
  </si>
  <si>
    <t>APE</t>
  </si>
  <si>
    <t>MAPE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</si>
</sst>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_-;\-* #,##0.000_-;_-* &quot;-&quot;??_-;_-@_-"/>
    <numFmt numFmtId="165" formatCode="0.000%"/>
    <numFmt numFmtId="168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0" xfId="0" applyFill="1"/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3" borderId="1" xfId="0" quotePrefix="1" applyNumberFormat="1" applyFill="1" applyBorder="1"/>
    <xf numFmtId="0" fontId="0" fillId="0" borderId="0" xfId="0" applyBorder="1"/>
    <xf numFmtId="2" fontId="3" fillId="3" borderId="1" xfId="0" quotePrefix="1" applyNumberFormat="1" applyFont="1" applyFill="1" applyBorder="1"/>
    <xf numFmtId="2" fontId="5" fillId="3" borderId="1" xfId="0" quotePrefix="1" applyNumberFormat="1" applyFont="1" applyFill="1" applyBorder="1"/>
    <xf numFmtId="2" fontId="0" fillId="0" borderId="1" xfId="0" applyNumberFormat="1" applyFill="1" applyBorder="1"/>
    <xf numFmtId="2" fontId="0" fillId="0" borderId="0" xfId="0" applyNumberFormat="1"/>
    <xf numFmtId="2" fontId="0" fillId="0" borderId="0" xfId="0" applyNumberFormat="1" applyFill="1"/>
    <xf numFmtId="164" fontId="6" fillId="0" borderId="0" xfId="1" applyNumberFormat="1" applyFont="1"/>
    <xf numFmtId="165" fontId="0" fillId="0" borderId="0" xfId="2" quotePrefix="1" applyNumberFormat="1" applyFont="1"/>
    <xf numFmtId="0" fontId="0" fillId="0" borderId="0" xfId="0" quotePrefix="1"/>
    <xf numFmtId="168" fontId="3" fillId="3" borderId="1" xfId="0" quotePrefix="1" applyNumberFormat="1" applyFont="1" applyFill="1" applyBorder="1"/>
    <xf numFmtId="168" fontId="5" fillId="3" borderId="1" xfId="0" quotePrefix="1" applyNumberFormat="1" applyFont="1" applyFill="1" applyBorder="1"/>
    <xf numFmtId="168" fontId="0" fillId="0" borderId="1" xfId="0" applyNumberFormat="1" applyFill="1" applyBorder="1"/>
    <xf numFmtId="168" fontId="0" fillId="3" borderId="1" xfId="0" quotePrefix="1" applyNumberFormat="1" applyFill="1" applyBorder="1"/>
    <xf numFmtId="0" fontId="0" fillId="0" borderId="0" xfId="0" applyFill="1"/>
    <xf numFmtId="0" fontId="7" fillId="0" borderId="0" xfId="0" applyFont="1"/>
    <xf numFmtId="0" fontId="0" fillId="6" borderId="0" xfId="0" applyFill="1"/>
    <xf numFmtId="164" fontId="6" fillId="6" borderId="0" xfId="1" applyNumberFormat="1" applyFont="1" applyFill="1"/>
    <xf numFmtId="0" fontId="0" fillId="7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0" borderId="2" xfId="0" quotePrefix="1" applyFont="1" applyBorder="1"/>
    <xf numFmtId="0" fontId="7" fillId="0" borderId="3" xfId="0" quotePrefix="1" applyFont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applyFont="1"/>
    <xf numFmtId="0" fontId="9" fillId="8" borderId="3" xfId="0" applyFont="1" applyFill="1" applyBorder="1"/>
    <xf numFmtId="0" fontId="9" fillId="8" borderId="5" xfId="0" applyFont="1" applyFill="1" applyBorder="1"/>
    <xf numFmtId="0" fontId="9" fillId="8" borderId="7" xfId="0" applyFont="1" applyFill="1" applyBorder="1"/>
    <xf numFmtId="0" fontId="7" fillId="8" borderId="0" xfId="0" applyFont="1" applyFill="1"/>
    <xf numFmtId="10" fontId="7" fillId="8" borderId="0" xfId="2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 moltiplicativo'!$G$1</c:f>
              <c:strCache>
                <c:ptCount val="1"/>
                <c:pt idx="0">
                  <c:v>(5) SS dest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0452296587926508"/>
                  <c:y val="-5.7110478278420704E-3"/>
                </c:manualLayout>
              </c:layout>
              <c:numFmt formatCode="General" sourceLinked="0"/>
            </c:trendlineLbl>
          </c:trendline>
          <c:xVal>
            <c:numRef>
              <c:f>'mod moltiplicativo'!$A$2:$A$106</c:f>
              <c:numCache>
                <c:formatCode>General</c:formatCode>
                <c:ptCount val="1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</c:numCache>
            </c:numRef>
          </c:xVal>
          <c:yVal>
            <c:numRef>
              <c:f>'mod moltiplicativo'!$G$2:$G$106</c:f>
              <c:numCache>
                <c:formatCode>0.00</c:formatCode>
                <c:ptCount val="105"/>
                <c:pt idx="0">
                  <c:v>319.42179717894879</c:v>
                </c:pt>
                <c:pt idx="1">
                  <c:v>300.10260701381316</c:v>
                </c:pt>
                <c:pt idx="2">
                  <c:v>322.90638853734322</c:v>
                </c:pt>
                <c:pt idx="3">
                  <c:v>289.77381270258326</c:v>
                </c:pt>
                <c:pt idx="4">
                  <c:v>357.35696944283995</c:v>
                </c:pt>
                <c:pt idx="5">
                  <c:v>329.8343259165735</c:v>
                </c:pt>
                <c:pt idx="6">
                  <c:v>381.0194156420344</c:v>
                </c:pt>
                <c:pt idx="7">
                  <c:v>346.5342571651484</c:v>
                </c:pt>
                <c:pt idx="8">
                  <c:v>375.96052451566163</c:v>
                </c:pt>
                <c:pt idx="9">
                  <c:v>339.63569075550555</c:v>
                </c:pt>
                <c:pt idx="10">
                  <c:v>265.92447221742202</c:v>
                </c:pt>
                <c:pt idx="11">
                  <c:v>303.576634691067</c:v>
                </c:pt>
                <c:pt idx="12">
                  <c:v>341.62926277301142</c:v>
                </c:pt>
                <c:pt idx="13">
                  <c:v>351.38832303305696</c:v>
                </c:pt>
                <c:pt idx="14">
                  <c:v>337.36296291701672</c:v>
                </c:pt>
                <c:pt idx="15">
                  <c:v>399.68513842718755</c:v>
                </c:pt>
                <c:pt idx="16">
                  <c:v>403.48041698538316</c:v>
                </c:pt>
                <c:pt idx="17">
                  <c:v>405.80590836866753</c:v>
                </c:pt>
                <c:pt idx="18">
                  <c:v>439.82012943393806</c:v>
                </c:pt>
                <c:pt idx="19">
                  <c:v>447.71621867456901</c:v>
                </c:pt>
                <c:pt idx="20">
                  <c:v>417.62284639477122</c:v>
                </c:pt>
                <c:pt idx="21">
                  <c:v>406.03725963440723</c:v>
                </c:pt>
                <c:pt idx="22">
                  <c:v>401.5470979774737</c:v>
                </c:pt>
                <c:pt idx="23">
                  <c:v>439.44791757122243</c:v>
                </c:pt>
                <c:pt idx="24">
                  <c:v>454.59597309880905</c:v>
                </c:pt>
                <c:pt idx="25">
                  <c:v>426.87882095801757</c:v>
                </c:pt>
                <c:pt idx="26">
                  <c:v>420.65855214192231</c:v>
                </c:pt>
                <c:pt idx="27">
                  <c:v>428.27722711615837</c:v>
                </c:pt>
                <c:pt idx="28">
                  <c:v>467.62540736988353</c:v>
                </c:pt>
                <c:pt idx="29">
                  <c:v>467.16954042453727</c:v>
                </c:pt>
                <c:pt idx="30">
                  <c:v>436.51846512731333</c:v>
                </c:pt>
                <c:pt idx="31">
                  <c:v>484.26143615515355</c:v>
                </c:pt>
                <c:pt idx="32">
                  <c:v>476.94552764047353</c:v>
                </c:pt>
                <c:pt idx="33">
                  <c:v>494.42430083180102</c:v>
                </c:pt>
                <c:pt idx="34">
                  <c:v>529.28551366219494</c:v>
                </c:pt>
                <c:pt idx="35">
                  <c:v>453.58045715578203</c:v>
                </c:pt>
                <c:pt idx="36">
                  <c:v>450.21948047950252</c:v>
                </c:pt>
                <c:pt idx="37">
                  <c:v>477.52988133729542</c:v>
                </c:pt>
                <c:pt idx="38">
                  <c:v>488.25059975659218</c:v>
                </c:pt>
                <c:pt idx="39">
                  <c:v>515.83322591862384</c:v>
                </c:pt>
                <c:pt idx="40">
                  <c:v>521.38450768835571</c:v>
                </c:pt>
                <c:pt idx="41">
                  <c:v>488.61793804320337</c:v>
                </c:pt>
                <c:pt idx="42">
                  <c:v>515.39628279644762</c:v>
                </c:pt>
                <c:pt idx="43">
                  <c:v>493.90828243741663</c:v>
                </c:pt>
                <c:pt idx="44">
                  <c:v>528.56618165893417</c:v>
                </c:pt>
                <c:pt idx="45">
                  <c:v>508.90053619616367</c:v>
                </c:pt>
                <c:pt idx="46">
                  <c:v>516.73486829824117</c:v>
                </c:pt>
                <c:pt idx="47">
                  <c:v>543.46467235831324</c:v>
                </c:pt>
                <c:pt idx="48">
                  <c:v>545.21488872031887</c:v>
                </c:pt>
                <c:pt idx="49">
                  <c:v>578.8697888879492</c:v>
                </c:pt>
                <c:pt idx="50">
                  <c:v>608.73119859090832</c:v>
                </c:pt>
                <c:pt idx="51">
                  <c:v>572.85334189104537</c:v>
                </c:pt>
                <c:pt idx="52">
                  <c:v>573.7999688228856</c:v>
                </c:pt>
                <c:pt idx="53">
                  <c:v>547.60078056729515</c:v>
                </c:pt>
                <c:pt idx="54">
                  <c:v>536.51552636994882</c:v>
                </c:pt>
                <c:pt idx="55">
                  <c:v>570.32322659310364</c:v>
                </c:pt>
                <c:pt idx="56">
                  <c:v>544.93651959818658</c:v>
                </c:pt>
                <c:pt idx="57">
                  <c:v>587.34015936233664</c:v>
                </c:pt>
                <c:pt idx="58">
                  <c:v>626.12000842351381</c:v>
                </c:pt>
                <c:pt idx="59">
                  <c:v>644.30415018040947</c:v>
                </c:pt>
                <c:pt idx="60">
                  <c:v>623.37436427686907</c:v>
                </c:pt>
                <c:pt idx="61">
                  <c:v>594.73445821944154</c:v>
                </c:pt>
                <c:pt idx="62">
                  <c:v>606.47839368923178</c:v>
                </c:pt>
                <c:pt idx="63">
                  <c:v>567.87247246082325</c:v>
                </c:pt>
                <c:pt idx="64">
                  <c:v>581.71251585554592</c:v>
                </c:pt>
                <c:pt idx="65">
                  <c:v>641.27281174913924</c:v>
                </c:pt>
                <c:pt idx="66">
                  <c:v>620.10486451493205</c:v>
                </c:pt>
                <c:pt idx="67">
                  <c:v>608.66146548693769</c:v>
                </c:pt>
                <c:pt idx="68">
                  <c:v>641.09658843931925</c:v>
                </c:pt>
                <c:pt idx="69">
                  <c:v>672.65590293302637</c:v>
                </c:pt>
                <c:pt idx="70">
                  <c:v>688.4509427362234</c:v>
                </c:pt>
                <c:pt idx="71">
                  <c:v>678.92175829842108</c:v>
                </c:pt>
                <c:pt idx="72">
                  <c:v>668.16298962615804</c:v>
                </c:pt>
                <c:pt idx="73">
                  <c:v>678.73329530037324</c:v>
                </c:pt>
                <c:pt idx="74">
                  <c:v>659.56774998306742</c:v>
                </c:pt>
                <c:pt idx="75">
                  <c:v>650.63062338283282</c:v>
                </c:pt>
                <c:pt idx="76">
                  <c:v>657.05409574719852</c:v>
                </c:pt>
                <c:pt idx="77">
                  <c:v>690.64901736242791</c:v>
                </c:pt>
                <c:pt idx="78">
                  <c:v>631.14819923667142</c:v>
                </c:pt>
                <c:pt idx="79">
                  <c:v>689.9243076090969</c:v>
                </c:pt>
                <c:pt idx="80">
                  <c:v>686.80034978548724</c:v>
                </c:pt>
                <c:pt idx="81">
                  <c:v>693.04394712538738</c:v>
                </c:pt>
                <c:pt idx="82">
                  <c:v>773.3801493857012</c:v>
                </c:pt>
                <c:pt idx="83">
                  <c:v>746.79693344948157</c:v>
                </c:pt>
                <c:pt idx="84">
                  <c:v>734.87237303803863</c:v>
                </c:pt>
                <c:pt idx="85">
                  <c:v>747.60500149050586</c:v>
                </c:pt>
                <c:pt idx="86">
                  <c:v>782.42929907499752</c:v>
                </c:pt>
                <c:pt idx="87">
                  <c:v>755.67829758884022</c:v>
                </c:pt>
                <c:pt idx="88">
                  <c:v>701.0691450127357</c:v>
                </c:pt>
                <c:pt idx="89">
                  <c:v>726.07737975112843</c:v>
                </c:pt>
                <c:pt idx="90">
                  <c:v>718.0164146906136</c:v>
                </c:pt>
                <c:pt idx="91">
                  <c:v>694.36863160573614</c:v>
                </c:pt>
                <c:pt idx="92">
                  <c:v>696.75914418833338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61472"/>
        <c:axId val="45562048"/>
      </c:scatterChart>
      <c:valAx>
        <c:axId val="455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62048"/>
        <c:crosses val="autoZero"/>
        <c:crossBetween val="midCat"/>
      </c:valAx>
      <c:valAx>
        <c:axId val="45562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5561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 additivo'!$G$1</c:f>
              <c:strCache>
                <c:ptCount val="1"/>
                <c:pt idx="0">
                  <c:v>(5) SS dest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0452296587926508"/>
                  <c:y val="-5.7110478278420704E-3"/>
                </c:manualLayout>
              </c:layout>
              <c:numFmt formatCode="General" sourceLinked="0"/>
            </c:trendlineLbl>
          </c:trendline>
          <c:xVal>
            <c:numRef>
              <c:f>'mod additivo'!$A$2:$A$106</c:f>
              <c:numCache>
                <c:formatCode>General</c:formatCode>
                <c:ptCount val="1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</c:numCache>
            </c:numRef>
          </c:xVal>
          <c:yVal>
            <c:numRef>
              <c:f>'mod additivo'!$G$2:$G$106</c:f>
              <c:numCache>
                <c:formatCode>0.00</c:formatCode>
                <c:ptCount val="105"/>
                <c:pt idx="0">
                  <c:v>341.39804474491274</c:v>
                </c:pt>
                <c:pt idx="1">
                  <c:v>323.62299809704899</c:v>
                </c:pt>
                <c:pt idx="2">
                  <c:v>335.82897535189454</c:v>
                </c:pt>
                <c:pt idx="3">
                  <c:v>291.29486118508123</c:v>
                </c:pt>
                <c:pt idx="4">
                  <c:v>345.74329567589393</c:v>
                </c:pt>
                <c:pt idx="5">
                  <c:v>298.63719117761627</c:v>
                </c:pt>
                <c:pt idx="6">
                  <c:v>355.09117990592114</c:v>
                </c:pt>
                <c:pt idx="7">
                  <c:v>316.59039803222629</c:v>
                </c:pt>
                <c:pt idx="8">
                  <c:v>360.04928526858288</c:v>
                </c:pt>
                <c:pt idx="9">
                  <c:v>349.99554717639307</c:v>
                </c:pt>
                <c:pt idx="10">
                  <c:v>333.7048352528443</c:v>
                </c:pt>
                <c:pt idx="11">
                  <c:v>327.91811188723614</c:v>
                </c:pt>
                <c:pt idx="12">
                  <c:v>361.24661851393728</c:v>
                </c:pt>
                <c:pt idx="13">
                  <c:v>369.58248148210163</c:v>
                </c:pt>
                <c:pt idx="14">
                  <c:v>349.19808175737398</c:v>
                </c:pt>
                <c:pt idx="15">
                  <c:v>401.21774945338763</c:v>
                </c:pt>
                <c:pt idx="16">
                  <c:v>395.54840588057959</c:v>
                </c:pt>
                <c:pt idx="17">
                  <c:v>384.96923568691807</c:v>
                </c:pt>
                <c:pt idx="18">
                  <c:v>426.88232376335725</c:v>
                </c:pt>
                <c:pt idx="19">
                  <c:v>436.13211520423192</c:v>
                </c:pt>
                <c:pt idx="20">
                  <c:v>407.10267024584391</c:v>
                </c:pt>
                <c:pt idx="21">
                  <c:v>412.60137862375768</c:v>
                </c:pt>
                <c:pt idx="22">
                  <c:v>431.42335714424166</c:v>
                </c:pt>
                <c:pt idx="23">
                  <c:v>446.65175027874062</c:v>
                </c:pt>
                <c:pt idx="24">
                  <c:v>462.21392943234747</c:v>
                </c:pt>
                <c:pt idx="25">
                  <c:v>437.23298057642501</c:v>
                </c:pt>
                <c:pt idx="26">
                  <c:v>426.22792065341406</c:v>
                </c:pt>
                <c:pt idx="27">
                  <c:v>429.81284599685227</c:v>
                </c:pt>
                <c:pt idx="28">
                  <c:v>464.81357328229615</c:v>
                </c:pt>
                <c:pt idx="29">
                  <c:v>454.7012018104399</c:v>
                </c:pt>
                <c:pt idx="30">
                  <c:v>422.8512458746651</c:v>
                </c:pt>
                <c:pt idx="31">
                  <c:v>479.30856668710544</c:v>
                </c:pt>
                <c:pt idx="32">
                  <c:v>474.10164756249236</c:v>
                </c:pt>
                <c:pt idx="33">
                  <c:v>495.93591870709486</c:v>
                </c:pt>
                <c:pt idx="34">
                  <c:v>523.46116499161485</c:v>
                </c:pt>
                <c:pt idx="35">
                  <c:v>459.00173188645681</c:v>
                </c:pt>
                <c:pt idx="36">
                  <c:v>458.30231078158522</c:v>
                </c:pt>
                <c:pt idx="37">
                  <c:v>482.62371992114288</c:v>
                </c:pt>
                <c:pt idx="38">
                  <c:v>488.73548662252182</c:v>
                </c:pt>
                <c:pt idx="39">
                  <c:v>517.37805558861419</c:v>
                </c:pt>
                <c:pt idx="40">
                  <c:v>522.86382881440102</c:v>
                </c:pt>
                <c:pt idx="41">
                  <c:v>479.07457877722243</c:v>
                </c:pt>
                <c:pt idx="42">
                  <c:v>519.15498761980598</c:v>
                </c:pt>
                <c:pt idx="43">
                  <c:v>490.70586075684673</c:v>
                </c:pt>
                <c:pt idx="44">
                  <c:v>532.40196297353862</c:v>
                </c:pt>
                <c:pt idx="45">
                  <c:v>509.58464367723076</c:v>
                </c:pt>
                <c:pt idx="46">
                  <c:v>514.41820105491513</c:v>
                </c:pt>
                <c:pt idx="47">
                  <c:v>537.54871899612408</c:v>
                </c:pt>
                <c:pt idx="48">
                  <c:v>543.20724332330474</c:v>
                </c:pt>
                <c:pt idx="49">
                  <c:v>573.43906108883584</c:v>
                </c:pt>
                <c:pt idx="50">
                  <c:v>600.15316437310889</c:v>
                </c:pt>
                <c:pt idx="51">
                  <c:v>574.40417001095409</c:v>
                </c:pt>
                <c:pt idx="52">
                  <c:v>579.46319328789934</c:v>
                </c:pt>
                <c:pt idx="53">
                  <c:v>546.10108028896866</c:v>
                </c:pt>
                <c:pt idx="54">
                  <c:v>544.93995783141293</c:v>
                </c:pt>
                <c:pt idx="55">
                  <c:v>580.98651459773168</c:v>
                </c:pt>
                <c:pt idx="56">
                  <c:v>550.89060639333172</c:v>
                </c:pt>
                <c:pt idx="57">
                  <c:v>583.54039366398388</c:v>
                </c:pt>
                <c:pt idx="58">
                  <c:v>593.23214636840794</c:v>
                </c:pt>
                <c:pt idx="59">
                  <c:v>625.66916535915482</c:v>
                </c:pt>
                <c:pt idx="60">
                  <c:v>613.06456719313087</c:v>
                </c:pt>
                <c:pt idx="61">
                  <c:v>587.65611923181837</c:v>
                </c:pt>
                <c:pt idx="62">
                  <c:v>598.06982238279306</c:v>
                </c:pt>
                <c:pt idx="63">
                  <c:v>569.4227765990579</c:v>
                </c:pt>
                <c:pt idx="64">
                  <c:v>588.00733510639429</c:v>
                </c:pt>
                <c:pt idx="65">
                  <c:v>652.54743436310002</c:v>
                </c:pt>
                <c:pt idx="66">
                  <c:v>646.99610328828385</c:v>
                </c:pt>
                <c:pt idx="67">
                  <c:v>626.28133634610026</c:v>
                </c:pt>
                <c:pt idx="68">
                  <c:v>659.49369269636611</c:v>
                </c:pt>
                <c:pt idx="69">
                  <c:v>663.97920184235977</c:v>
                </c:pt>
                <c:pt idx="70">
                  <c:v>638.14269676524202</c:v>
                </c:pt>
                <c:pt idx="71">
                  <c:v>655.92040371603593</c:v>
                </c:pt>
                <c:pt idx="72">
                  <c:v>653.0957148490005</c:v>
                </c:pt>
                <c:pt idx="73">
                  <c:v>662.93133145145941</c:v>
                </c:pt>
                <c:pt idx="74">
                  <c:v>647.16563406336968</c:v>
                </c:pt>
                <c:pt idx="75">
                  <c:v>652.18963358234396</c:v>
                </c:pt>
                <c:pt idx="76">
                  <c:v>669.36282541396008</c:v>
                </c:pt>
                <c:pt idx="77">
                  <c:v>708.65721440348375</c:v>
                </c:pt>
                <c:pt idx="78">
                  <c:v>660.47916464158629</c:v>
                </c:pt>
                <c:pt idx="79">
                  <c:v>722.28955307409933</c:v>
                </c:pt>
                <c:pt idx="80">
                  <c:v>711.11147539628848</c:v>
                </c:pt>
                <c:pt idx="81">
                  <c:v>683.20179672676977</c:v>
                </c:pt>
                <c:pt idx="82">
                  <c:v>699.33570562114755</c:v>
                </c:pt>
                <c:pt idx="83">
                  <c:v>715.23438332462251</c:v>
                </c:pt>
                <c:pt idx="84">
                  <c:v>712.71918300787308</c:v>
                </c:pt>
                <c:pt idx="85">
                  <c:v>724.65042756699222</c:v>
                </c:pt>
                <c:pt idx="86">
                  <c:v>760.78515967253043</c:v>
                </c:pt>
                <c:pt idx="87">
                  <c:v>757.24835868156742</c:v>
                </c:pt>
                <c:pt idx="88">
                  <c:v>716.89124091917017</c:v>
                </c:pt>
                <c:pt idx="89">
                  <c:v>748.9170439333169</c:v>
                </c:pt>
                <c:pt idx="90">
                  <c:v>766.53856681760908</c:v>
                </c:pt>
                <c:pt idx="91">
                  <c:v>727.54031234286026</c:v>
                </c:pt>
                <c:pt idx="92">
                  <c:v>722.35892791000629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25760"/>
        <c:axId val="76929216"/>
      </c:scatterChart>
      <c:valAx>
        <c:axId val="769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929216"/>
        <c:crosses val="autoZero"/>
        <c:crossBetween val="midCat"/>
      </c:valAx>
      <c:valAx>
        <c:axId val="76929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92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 additivo'!$D$1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'mod additivo'!$A$2:$A$109</c:f>
              <c:numCache>
                <c:formatCode>General</c:formatCode>
                <c:ptCount val="1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</c:numCache>
            </c:numRef>
          </c:xVal>
          <c:yVal>
            <c:numRef>
              <c:f>'mod additivo'!$D$2:$D$109</c:f>
              <c:numCache>
                <c:formatCode>General</c:formatCode>
                <c:ptCount val="108"/>
                <c:pt idx="0">
                  <c:v>285.49260058004239</c:v>
                </c:pt>
                <c:pt idx="1">
                  <c:v>268.93571644172783</c:v>
                </c:pt>
                <c:pt idx="2">
                  <c:v>298.61637715741682</c:v>
                </c:pt>
                <c:pt idx="3">
                  <c:v>289.80429657083812</c:v>
                </c:pt>
                <c:pt idx="4">
                  <c:v>385.88189291566948</c:v>
                </c:pt>
                <c:pt idx="5">
                  <c:v>374.81477661309805</c:v>
                </c:pt>
                <c:pt idx="6">
                  <c:v>465.19536782561835</c:v>
                </c:pt>
                <c:pt idx="7">
                  <c:v>409.41388704537354</c:v>
                </c:pt>
                <c:pt idx="8">
                  <c:v>424.60944321873376</c:v>
                </c:pt>
                <c:pt idx="9">
                  <c:v>320.2209701961508</c:v>
                </c:pt>
                <c:pt idx="10">
                  <c:v>191.60332735196664</c:v>
                </c:pt>
                <c:pt idx="11">
                  <c:v>265.28606783901574</c:v>
                </c:pt>
                <c:pt idx="12">
                  <c:v>305.34117434906693</c:v>
                </c:pt>
                <c:pt idx="13">
                  <c:v>314.89519982678047</c:v>
                </c:pt>
                <c:pt idx="14">
                  <c:v>311.98548356289626</c:v>
                </c:pt>
                <c:pt idx="15">
                  <c:v>399.72718483914451</c:v>
                </c:pt>
                <c:pt idx="16">
                  <c:v>435.6870031203552</c:v>
                </c:pt>
                <c:pt idx="17">
                  <c:v>461.14682112239984</c:v>
                </c:pt>
                <c:pt idx="18">
                  <c:v>536.98651168305446</c:v>
                </c:pt>
                <c:pt idx="19">
                  <c:v>528.95560421737923</c:v>
                </c:pt>
                <c:pt idx="20">
                  <c:v>471.66282819599479</c:v>
                </c:pt>
                <c:pt idx="21">
                  <c:v>382.82680164351541</c:v>
                </c:pt>
                <c:pt idx="22">
                  <c:v>289.321849243364</c:v>
                </c:pt>
                <c:pt idx="23">
                  <c:v>384.01970623052023</c:v>
                </c:pt>
                <c:pt idx="24">
                  <c:v>406.30848526747712</c:v>
                </c:pt>
                <c:pt idx="25">
                  <c:v>382.54569892110385</c:v>
                </c:pt>
                <c:pt idx="26">
                  <c:v>389.01532245893634</c:v>
                </c:pt>
                <c:pt idx="27">
                  <c:v>428.32228138260916</c:v>
                </c:pt>
                <c:pt idx="28">
                  <c:v>504.95217052207175</c:v>
                </c:pt>
                <c:pt idx="29">
                  <c:v>530.87878724592167</c:v>
                </c:pt>
                <c:pt idx="30">
                  <c:v>532.95543379436231</c:v>
                </c:pt>
                <c:pt idx="31">
                  <c:v>572.13205570025275</c:v>
                </c:pt>
                <c:pt idx="32">
                  <c:v>538.66180551264324</c:v>
                </c:pt>
                <c:pt idx="33">
                  <c:v>466.16134172685258</c:v>
                </c:pt>
                <c:pt idx="34">
                  <c:v>381.35965709073724</c:v>
                </c:pt>
                <c:pt idx="35">
                  <c:v>396.36968783823642</c:v>
                </c:pt>
                <c:pt idx="36">
                  <c:v>402.39686661671487</c:v>
                </c:pt>
                <c:pt idx="37">
                  <c:v>427.93643826582172</c:v>
                </c:pt>
                <c:pt idx="38">
                  <c:v>451.5228884280441</c:v>
                </c:pt>
                <c:pt idx="39">
                  <c:v>515.88749097437108</c:v>
                </c:pt>
                <c:pt idx="40">
                  <c:v>563.00242605417657</c:v>
                </c:pt>
                <c:pt idx="41">
                  <c:v>555.2521642127042</c:v>
                </c:pt>
                <c:pt idx="42">
                  <c:v>629.25917553950319</c:v>
                </c:pt>
                <c:pt idx="43">
                  <c:v>583.52934976999404</c:v>
                </c:pt>
                <c:pt idx="44">
                  <c:v>596.96212092368955</c:v>
                </c:pt>
                <c:pt idx="45">
                  <c:v>479.81006669698849</c:v>
                </c:pt>
                <c:pt idx="46">
                  <c:v>372.31669315403747</c:v>
                </c:pt>
                <c:pt idx="47">
                  <c:v>474.91667494790363</c:v>
                </c:pt>
                <c:pt idx="48">
                  <c:v>487.30179915843433</c:v>
                </c:pt>
                <c:pt idx="49">
                  <c:v>518.75177943351468</c:v>
                </c:pt>
                <c:pt idx="50">
                  <c:v>562.94056617863123</c:v>
                </c:pt>
                <c:pt idx="51">
                  <c:v>572.91360539671098</c:v>
                </c:pt>
                <c:pt idx="52">
                  <c:v>619.60179052767489</c:v>
                </c:pt>
                <c:pt idx="53">
                  <c:v>622.27866572445043</c:v>
                </c:pt>
                <c:pt idx="54">
                  <c:v>655.04414575111014</c:v>
                </c:pt>
                <c:pt idx="55">
                  <c:v>673.81000361087899</c:v>
                </c:pt>
                <c:pt idx="56">
                  <c:v>615.45076434348266</c:v>
                </c:pt>
                <c:pt idx="57">
                  <c:v>553.7658166837416</c:v>
                </c:pt>
                <c:pt idx="58">
                  <c:v>451.13063846753033</c:v>
                </c:pt>
                <c:pt idx="59">
                  <c:v>563.03712131093437</c:v>
                </c:pt>
                <c:pt idx="60">
                  <c:v>557.15912302826052</c:v>
                </c:pt>
                <c:pt idx="61">
                  <c:v>532.96883757649721</c:v>
                </c:pt>
                <c:pt idx="62">
                  <c:v>560.85722418831529</c:v>
                </c:pt>
                <c:pt idx="63">
                  <c:v>567.93221198481478</c:v>
                </c:pt>
                <c:pt idx="64">
                  <c:v>628.14593234616984</c:v>
                </c:pt>
                <c:pt idx="65">
                  <c:v>728.7250197985818</c:v>
                </c:pt>
                <c:pt idx="66">
                  <c:v>757.10029120798106</c:v>
                </c:pt>
                <c:pt idx="67">
                  <c:v>719.10482535924757</c:v>
                </c:pt>
                <c:pt idx="68">
                  <c:v>724.05385064651705</c:v>
                </c:pt>
                <c:pt idx="69">
                  <c:v>634.2046248621175</c:v>
                </c:pt>
                <c:pt idx="70">
                  <c:v>496.04118886436436</c:v>
                </c:pt>
                <c:pt idx="71">
                  <c:v>593.28835966781548</c:v>
                </c:pt>
                <c:pt idx="72">
                  <c:v>597.19027068413016</c:v>
                </c:pt>
                <c:pt idx="73">
                  <c:v>608.24404979613826</c:v>
                </c:pt>
                <c:pt idx="74">
                  <c:v>609.9530358688919</c:v>
                </c:pt>
                <c:pt idx="75">
                  <c:v>650.69906896810085</c:v>
                </c:pt>
                <c:pt idx="76">
                  <c:v>709.50142265373563</c:v>
                </c:pt>
                <c:pt idx="77">
                  <c:v>784.83479983896552</c:v>
                </c:pt>
                <c:pt idx="78">
                  <c:v>770.5833525612835</c:v>
                </c:pt>
                <c:pt idx="79">
                  <c:v>815.11304208724664</c:v>
                </c:pt>
                <c:pt idx="80">
                  <c:v>775.67163334643942</c:v>
                </c:pt>
                <c:pt idx="81">
                  <c:v>653.4272197465275</c:v>
                </c:pt>
                <c:pt idx="82">
                  <c:v>557.23419772026989</c:v>
                </c:pt>
                <c:pt idx="83">
                  <c:v>652.60233927640206</c:v>
                </c:pt>
                <c:pt idx="84">
                  <c:v>656.81373884300274</c:v>
                </c:pt>
                <c:pt idx="85">
                  <c:v>669.96314591167106</c:v>
                </c:pt>
                <c:pt idx="86">
                  <c:v>723.57256147805265</c:v>
                </c:pt>
                <c:pt idx="87">
                  <c:v>755.75779406732431</c:v>
                </c:pt>
                <c:pt idx="88">
                  <c:v>757.02983815894572</c:v>
                </c:pt>
                <c:pt idx="89">
                  <c:v>825.09462936879868</c:v>
                </c:pt>
                <c:pt idx="90">
                  <c:v>876.64275473730629</c:v>
                </c:pt>
                <c:pt idx="91">
                  <c:v>820.36380135600757</c:v>
                </c:pt>
                <c:pt idx="92">
                  <c:v>786.91908586015722</c:v>
                </c:pt>
                <c:pt idx="93">
                  <c:v>710.03101685870513</c:v>
                </c:pt>
                <c:pt idx="94">
                  <c:v>648.43678769557471</c:v>
                </c:pt>
                <c:pt idx="95">
                  <c:v>720.8698849053842</c:v>
                </c:pt>
                <c:pt idx="96">
                  <c:v>704.12668730066321</c:v>
                </c:pt>
                <c:pt idx="97">
                  <c:v>735.92868488655824</c:v>
                </c:pt>
                <c:pt idx="98">
                  <c:v>735.83808243854162</c:v>
                </c:pt>
                <c:pt idx="99" formatCode="_-* #,##0.000_-;\-* #,##0.000_-;_-* &quot;-&quot;??_-;_-@_-">
                  <c:v>761.47057964058899</c:v>
                </c:pt>
                <c:pt idx="100" formatCode="_-* #,##0.000_-;\-* #,##0.000_-;_-* &quot;-&quot;??_-;_-@_-">
                  <c:v>811.58361006548023</c:v>
                </c:pt>
                <c:pt idx="101" formatCode="_-* #,##0.000_-;\-* #,##0.000_-;_-* &quot;-&quot;??_-;_-@_-">
                  <c:v>869.18557594058643</c:v>
                </c:pt>
                <c:pt idx="102" formatCode="_-* #,##0.000_-;\-* #,##0.000_-;_-* &quot;-&quot;??_-;_-@_-">
                  <c:v>910.71202702988671</c:v>
                </c:pt>
                <c:pt idx="103" formatCode="_-* #,##0.000_-;\-* #,##0.000_-;_-* &quot;-&quot;??_-;_-@_-">
                  <c:v>934.31464708044564</c:v>
                </c:pt>
                <c:pt idx="104" formatCode="_-* #,##0.000_-;\-* #,##0.000_-;_-* &quot;-&quot;??_-;_-@_-">
                  <c:v>901.31704771017814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53600"/>
        <c:axId val="138553024"/>
      </c:scatterChart>
      <c:valAx>
        <c:axId val="1385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53024"/>
        <c:crosses val="autoZero"/>
        <c:crossBetween val="midCat"/>
      </c:valAx>
      <c:valAx>
        <c:axId val="13855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53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correlogramma!$E$108:$Q$108</c:f>
              <c:numCache>
                <c:formatCode>General</c:formatCode>
                <c:ptCount val="13"/>
                <c:pt idx="0">
                  <c:v>0.93783580409297362</c:v>
                </c:pt>
                <c:pt idx="1">
                  <c:v>0.85332798455909598</c:v>
                </c:pt>
                <c:pt idx="2">
                  <c:v>0.76591529460427432</c:v>
                </c:pt>
                <c:pt idx="3">
                  <c:v>0.68312534464141028</c:v>
                </c:pt>
                <c:pt idx="4">
                  <c:v>0.63181421519385661</c:v>
                </c:pt>
                <c:pt idx="5">
                  <c:v>0.60909318302496385</c:v>
                </c:pt>
                <c:pt idx="6">
                  <c:v>0.62896784815253692</c:v>
                </c:pt>
                <c:pt idx="7">
                  <c:v>0.67118229797716167</c:v>
                </c:pt>
                <c:pt idx="8">
                  <c:v>0.74402203395185074</c:v>
                </c:pt>
                <c:pt idx="9">
                  <c:v>0.8282081950021426</c:v>
                </c:pt>
                <c:pt idx="10">
                  <c:v>0.92327756469626787</c:v>
                </c:pt>
                <c:pt idx="11">
                  <c:v>0.97493964209502015</c:v>
                </c:pt>
                <c:pt idx="12">
                  <c:v>0.91618283586390015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5728"/>
        <c:axId val="45659776"/>
      </c:barChart>
      <c:catAx>
        <c:axId val="437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45659776"/>
        <c:crosses val="autoZero"/>
        <c:auto val="1"/>
        <c:lblAlgn val="ctr"/>
        <c:lblOffset val="100"/>
        <c:noMultiLvlLbl val="0"/>
      </c:catAx>
      <c:valAx>
        <c:axId val="45659776"/>
        <c:scaling>
          <c:orientation val="minMax"/>
          <c:max val="1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8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'serie"detrendizzata"'!$D$1</c:f>
              <c:strCache>
                <c:ptCount val="1"/>
                <c:pt idx="0">
                  <c:v>ydetrendizz</c:v>
                </c:pt>
              </c:strCache>
            </c:strRef>
          </c:tx>
          <c:xVal>
            <c:numRef>
              <c:f>'serie"detrendizzata"'!$A$2:$A$109</c:f>
              <c:numCache>
                <c:formatCode>General</c:formatCode>
                <c:ptCount val="1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</c:numCache>
            </c:numRef>
          </c:xVal>
          <c:yVal>
            <c:numRef>
              <c:f>'serie"detrendizzata"'!$D$2:$D$109</c:f>
              <c:numCache>
                <c:formatCode>General</c:formatCode>
                <c:ptCount val="108"/>
                <c:pt idx="0">
                  <c:v>-26.606040421815496</c:v>
                </c:pt>
                <c:pt idx="1">
                  <c:v>-47.973121895609331</c:v>
                </c:pt>
                <c:pt idx="2">
                  <c:v>-23.102658515399618</c:v>
                </c:pt>
                <c:pt idx="3">
                  <c:v>-36.7249364374576</c:v>
                </c:pt>
                <c:pt idx="4">
                  <c:v>54.54246257189449</c:v>
                </c:pt>
                <c:pt idx="5">
                  <c:v>38.665148933843781</c:v>
                </c:pt>
                <c:pt idx="6">
                  <c:v>124.23554281088479</c:v>
                </c:pt>
                <c:pt idx="7">
                  <c:v>63.643864695160723</c:v>
                </c:pt>
                <c:pt idx="8">
                  <c:v>74.029223533041659</c:v>
                </c:pt>
                <c:pt idx="9">
                  <c:v>-35.169446825020572</c:v>
                </c:pt>
                <c:pt idx="10">
                  <c:v>-168.59728700468401</c:v>
                </c:pt>
                <c:pt idx="11">
                  <c:v>-99.724743853114177</c:v>
                </c:pt>
                <c:pt idx="12">
                  <c:v>-64.479834678542261</c:v>
                </c:pt>
                <c:pt idx="13">
                  <c:v>-59.736006536308011</c:v>
                </c:pt>
                <c:pt idx="14">
                  <c:v>-67.455920135671491</c:v>
                </c:pt>
                <c:pt idx="15">
                  <c:v>15.475583805097486</c:v>
                </c:pt>
                <c:pt idx="16">
                  <c:v>46.6252047508289</c:v>
                </c:pt>
                <c:pt idx="17">
                  <c:v>67.274825417394268</c:v>
                </c:pt>
                <c:pt idx="18">
                  <c:v>138.3043186425696</c:v>
                </c:pt>
                <c:pt idx="19">
                  <c:v>125.4632138414151</c:v>
                </c:pt>
                <c:pt idx="20">
                  <c:v>63.360240484551383</c:v>
                </c:pt>
                <c:pt idx="21">
                  <c:v>-30.285983403407272</c:v>
                </c:pt>
                <c:pt idx="22">
                  <c:v>-128.60113313903796</c:v>
                </c:pt>
                <c:pt idx="23">
                  <c:v>-38.713473487361</c:v>
                </c:pt>
                <c:pt idx="24">
                  <c:v>-21.234891785883391</c:v>
                </c:pt>
                <c:pt idx="25">
                  <c:v>-49.80787546773594</c:v>
                </c:pt>
                <c:pt idx="26">
                  <c:v>-48.148449265382737</c:v>
                </c:pt>
                <c:pt idx="27">
                  <c:v>-13.651687677189187</c:v>
                </c:pt>
                <c:pt idx="28">
                  <c:v>58.168004126794131</c:v>
                </c:pt>
                <c:pt idx="29">
                  <c:v>79.284423515164775</c:v>
                </c:pt>
                <c:pt idx="30">
                  <c:v>76.550872728126137</c:v>
                </c:pt>
                <c:pt idx="31">
                  <c:v>110.91729729853731</c:v>
                </c:pt>
                <c:pt idx="32">
                  <c:v>72.636849775448525</c:v>
                </c:pt>
                <c:pt idx="33">
                  <c:v>-4.6738113458214059</c:v>
                </c:pt>
                <c:pt idx="34">
                  <c:v>-94.285693317416019</c:v>
                </c:pt>
                <c:pt idx="35">
                  <c:v>-84.08585990539612</c:v>
                </c:pt>
                <c:pt idx="36">
                  <c:v>-82.868878462396935</c:v>
                </c:pt>
                <c:pt idx="37">
                  <c:v>-62.13950414876939</c:v>
                </c:pt>
                <c:pt idx="38">
                  <c:v>-43.363251322026287</c:v>
                </c:pt>
                <c:pt idx="39">
                  <c:v>16.191153888821418</c:v>
                </c:pt>
                <c:pt idx="40">
                  <c:v>58.495891633147636</c:v>
                </c:pt>
                <c:pt idx="41">
                  <c:v>45.935432456195997</c:v>
                </c:pt>
                <c:pt idx="42">
                  <c:v>115.13224644751571</c:v>
                </c:pt>
                <c:pt idx="43">
                  <c:v>64.592223342527291</c:v>
                </c:pt>
                <c:pt idx="44">
                  <c:v>73.21479716074353</c:v>
                </c:pt>
                <c:pt idx="45">
                  <c:v>-48.747454401436812</c:v>
                </c:pt>
                <c:pt idx="46">
                  <c:v>-161.0510252798671</c:v>
                </c:pt>
                <c:pt idx="47">
                  <c:v>-63.261240821480214</c:v>
                </c:pt>
                <c:pt idx="48">
                  <c:v>-55.686313946428811</c:v>
                </c:pt>
                <c:pt idx="49">
                  <c:v>-29.046531006827735</c:v>
                </c:pt>
                <c:pt idx="50">
                  <c:v>10.332058402809537</c:v>
                </c:pt>
                <c:pt idx="51">
                  <c:v>15.494900285410012</c:v>
                </c:pt>
                <c:pt idx="52">
                  <c:v>57.372888080894654</c:v>
                </c:pt>
                <c:pt idx="53">
                  <c:v>55.239565942190893</c:v>
                </c:pt>
                <c:pt idx="54">
                  <c:v>83.19484863337135</c:v>
                </c:pt>
                <c:pt idx="55">
                  <c:v>97.150509157660906</c:v>
                </c:pt>
                <c:pt idx="56">
                  <c:v>33.981072554785328</c:v>
                </c:pt>
                <c:pt idx="57">
                  <c:v>-32.514072440435029</c:v>
                </c:pt>
                <c:pt idx="58">
                  <c:v>-139.95944799212555</c:v>
                </c:pt>
                <c:pt idx="59">
                  <c:v>-32.863162484200814</c:v>
                </c:pt>
                <c:pt idx="60">
                  <c:v>-43.551358102353902</c:v>
                </c:pt>
                <c:pt idx="61">
                  <c:v>-72.551840889596519</c:v>
                </c:pt>
                <c:pt idx="62">
                  <c:v>-49.473651613257687</c:v>
                </c:pt>
                <c:pt idx="63">
                  <c:v>-47.208861152237489</c:v>
                </c:pt>
                <c:pt idx="64">
                  <c:v>8.1946618736382675</c:v>
                </c:pt>
                <c:pt idx="65">
                  <c:v>103.96355199057098</c:v>
                </c:pt>
                <c:pt idx="66">
                  <c:v>127.52862606449094</c:v>
                </c:pt>
                <c:pt idx="67">
                  <c:v>84.722962880278203</c:v>
                </c:pt>
                <c:pt idx="68">
                  <c:v>84.86179083206838</c:v>
                </c:pt>
                <c:pt idx="69">
                  <c:v>-9.7976322878104156</c:v>
                </c:pt>
                <c:pt idx="70">
                  <c:v>-152.77126562104286</c:v>
                </c:pt>
                <c:pt idx="71">
                  <c:v>-60.334292153070976</c:v>
                </c:pt>
                <c:pt idx="72">
                  <c:v>-61.242578472235607</c:v>
                </c:pt>
                <c:pt idx="73">
                  <c:v>-54.998996695706751</c:v>
                </c:pt>
                <c:pt idx="74">
                  <c:v>-58.100207958432406</c:v>
                </c:pt>
                <c:pt idx="75">
                  <c:v>-22.164372194702764</c:v>
                </c:pt>
                <c:pt idx="76">
                  <c:v>31.827784155452775</c:v>
                </c:pt>
                <c:pt idx="77">
                  <c:v>102.35096400520337</c:v>
                </c:pt>
                <c:pt idx="78">
                  <c:v>83.289319392042103</c:v>
                </c:pt>
                <c:pt idx="79">
                  <c:v>123.00881158252594</c:v>
                </c:pt>
                <c:pt idx="80">
                  <c:v>78.757205506239472</c:v>
                </c:pt>
                <c:pt idx="81">
                  <c:v>-48.297405429151752</c:v>
                </c:pt>
                <c:pt idx="82">
                  <c:v>-149.30062479088861</c:v>
                </c:pt>
                <c:pt idx="83">
                  <c:v>-58.742680570235734</c:v>
                </c:pt>
                <c:pt idx="84">
                  <c:v>-59.341478339114303</c:v>
                </c:pt>
                <c:pt idx="85">
                  <c:v>-51.002268605925281</c:v>
                </c:pt>
                <c:pt idx="86">
                  <c:v>-2.2030503750229968</c:v>
                </c:pt>
                <c:pt idx="87">
                  <c:v>25.171984878769422</c:v>
                </c:pt>
                <c:pt idx="88">
                  <c:v>21.63383163491153</c:v>
                </c:pt>
                <c:pt idx="89">
                  <c:v>84.888425509285241</c:v>
                </c:pt>
                <c:pt idx="90">
                  <c:v>131.62635354231355</c:v>
                </c:pt>
                <c:pt idx="91">
                  <c:v>70.537202825535587</c:v>
                </c:pt>
                <c:pt idx="92">
                  <c:v>32.282289994205939</c:v>
                </c:pt>
                <c:pt idx="93">
                  <c:v>-49.415976342725401</c:v>
                </c:pt>
                <c:pt idx="94">
                  <c:v>-115.82040284133512</c:v>
                </c:pt>
                <c:pt idx="95">
                  <c:v>-48.19750296700488</c:v>
                </c:pt>
                <c:pt idx="96">
                  <c:v>-69.750897907205172</c:v>
                </c:pt>
                <c:pt idx="97">
                  <c:v>-42.759097656789436</c:v>
                </c:pt>
                <c:pt idx="98">
                  <c:v>-47.659897440285306</c:v>
                </c:pt>
                <c:pt idx="99">
                  <c:v>-26.837597573717233</c:v>
                </c:pt>
                <c:pt idx="100">
                  <c:v>18.465235515694758</c:v>
                </c:pt>
                <c:pt idx="101">
                  <c:v>71.257004055321659</c:v>
                </c:pt>
                <c:pt idx="102">
                  <c:v>107.97325780914269</c:v>
                </c:pt>
                <c:pt idx="103">
                  <c:v>126.76568052422232</c:v>
                </c:pt>
                <c:pt idx="104">
                  <c:v>88.95788381847558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49440"/>
        <c:axId val="138548864"/>
      </c:scatterChart>
      <c:valAx>
        <c:axId val="1385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48864"/>
        <c:crosses val="autoZero"/>
        <c:crossBetween val="midCat"/>
      </c:valAx>
      <c:valAx>
        <c:axId val="13854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4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'serie"detrendizzata"'!$E$108:$Q$108</c:f>
              <c:numCache>
                <c:formatCode>General</c:formatCode>
                <c:ptCount val="13"/>
                <c:pt idx="0">
                  <c:v>0.69985271990647169</c:v>
                </c:pt>
                <c:pt idx="1">
                  <c:v>0.3094138956562546</c:v>
                </c:pt>
                <c:pt idx="2">
                  <c:v>-7.3731686953072972E-2</c:v>
                </c:pt>
                <c:pt idx="3">
                  <c:v>-0.41193605114562698</c:v>
                </c:pt>
                <c:pt idx="4">
                  <c:v>-0.61131999886261512</c:v>
                </c:pt>
                <c:pt idx="5">
                  <c:v>-0.68353657100612719</c:v>
                </c:pt>
                <c:pt idx="6">
                  <c:v>-0.6064261441015073</c:v>
                </c:pt>
                <c:pt idx="7">
                  <c:v>-0.41189633077012072</c:v>
                </c:pt>
                <c:pt idx="8">
                  <c:v>-9.8459002056540623E-2</c:v>
                </c:pt>
                <c:pt idx="9">
                  <c:v>0.27608497346605859</c:v>
                </c:pt>
                <c:pt idx="10">
                  <c:v>0.67713619436335148</c:v>
                </c:pt>
                <c:pt idx="11">
                  <c:v>0.89643178047753003</c:v>
                </c:pt>
                <c:pt idx="12">
                  <c:v>0.66381998172085244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06656"/>
        <c:axId val="162480128"/>
      </c:barChart>
      <c:catAx>
        <c:axId val="4480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it-IT"/>
          </a:p>
        </c:txPr>
        <c:crossAx val="162480128"/>
        <c:crosses val="autoZero"/>
        <c:auto val="1"/>
        <c:lblAlgn val="ctr"/>
        <c:lblOffset val="100"/>
        <c:noMultiLvlLbl val="0"/>
      </c:catAx>
      <c:valAx>
        <c:axId val="16248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8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24</xdr:row>
      <xdr:rowOff>30956</xdr:rowOff>
    </xdr:from>
    <xdr:to>
      <xdr:col>13</xdr:col>
      <xdr:colOff>8930</xdr:colOff>
      <xdr:row>39</xdr:row>
      <xdr:rowOff>108345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12</xdr:row>
      <xdr:rowOff>171449</xdr:rowOff>
    </xdr:from>
    <xdr:to>
      <xdr:col>5</xdr:col>
      <xdr:colOff>1</xdr:colOff>
      <xdr:row>30</xdr:row>
      <xdr:rowOff>152400</xdr:rowOff>
    </xdr:to>
    <xdr:sp macro="" textlink="">
      <xdr:nvSpPr>
        <xdr:cNvPr id="2" name="Fumetto 2 1"/>
        <xdr:cNvSpPr/>
      </xdr:nvSpPr>
      <xdr:spPr>
        <a:xfrm>
          <a:off x="2590801" y="2457449"/>
          <a:ext cx="819150" cy="3409951"/>
        </a:xfrm>
        <a:prstGeom prst="wedgeRoundRectCallout">
          <a:avLst>
            <a:gd name="adj1" fmla="val -267"/>
            <a:gd name="adj2" fmla="val -8053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calcoalre la media  aritmetica ponderata dei 13 valori a sx (con pesi  doppi per  gli</a:t>
          </a:r>
          <a:r>
            <a:rPr lang="it-IT" sz="1100" b="1" baseline="0"/>
            <a:t> 11 valori centrali) e poi copiare la formula in basso</a:t>
          </a:r>
          <a:endParaRPr lang="it-IT" sz="1100" b="1"/>
        </a:p>
      </xdr:txBody>
    </xdr:sp>
    <xdr:clientData/>
  </xdr:twoCellAnchor>
  <xdr:twoCellAnchor>
    <xdr:from>
      <xdr:col>5</xdr:col>
      <xdr:colOff>10717</xdr:colOff>
      <xdr:row>10</xdr:row>
      <xdr:rowOff>53579</xdr:rowOff>
    </xdr:from>
    <xdr:to>
      <xdr:col>5</xdr:col>
      <xdr:colOff>828676</xdr:colOff>
      <xdr:row>21</xdr:row>
      <xdr:rowOff>172640</xdr:rowOff>
    </xdr:to>
    <xdr:sp macro="" textlink="">
      <xdr:nvSpPr>
        <xdr:cNvPr id="3" name="Fumetto 2 2"/>
        <xdr:cNvSpPr/>
      </xdr:nvSpPr>
      <xdr:spPr>
        <a:xfrm>
          <a:off x="3415905" y="2006204"/>
          <a:ext cx="817959" cy="2214561"/>
        </a:xfrm>
        <a:prstGeom prst="wedgeRoundRectCallout">
          <a:avLst>
            <a:gd name="adj1" fmla="val -60179"/>
            <a:gd name="adj2" fmla="val -781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calcolare la differenza tra valori effettivi e valori senza stagionalità (MM12C)</a:t>
          </a:r>
        </a:p>
      </xdr:txBody>
    </xdr:sp>
    <xdr:clientData/>
  </xdr:twoCellAnchor>
  <xdr:twoCellAnchor>
    <xdr:from>
      <xdr:col>12</xdr:col>
      <xdr:colOff>264292</xdr:colOff>
      <xdr:row>14</xdr:row>
      <xdr:rowOff>183210</xdr:rowOff>
    </xdr:from>
    <xdr:to>
      <xdr:col>13</xdr:col>
      <xdr:colOff>382137</xdr:colOff>
      <xdr:row>20</xdr:row>
      <xdr:rowOff>71438</xdr:rowOff>
    </xdr:to>
    <xdr:sp macro="" textlink="">
      <xdr:nvSpPr>
        <xdr:cNvPr id="4" name="Fumetto 2 3"/>
        <xdr:cNvSpPr/>
      </xdr:nvSpPr>
      <xdr:spPr>
        <a:xfrm>
          <a:off x="8646292" y="2850210"/>
          <a:ext cx="1623986" cy="1031228"/>
        </a:xfrm>
        <a:prstGeom prst="wedgeRoundRectCallout">
          <a:avLst>
            <a:gd name="adj1" fmla="val -72037"/>
            <a:gd name="adj2" fmla="val -1009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calcolare le 12 medie (per ciascuno dei 12 mesi) dei valori della colonna</a:t>
          </a:r>
          <a:r>
            <a:rPr lang="it-IT" sz="1100" b="1" baseline="0"/>
            <a:t> F</a:t>
          </a:r>
          <a:endParaRPr lang="it-IT" sz="1100" b="1"/>
        </a:p>
      </xdr:txBody>
    </xdr:sp>
    <xdr:clientData/>
  </xdr:twoCellAnchor>
  <xdr:twoCellAnchor>
    <xdr:from>
      <xdr:col>14</xdr:col>
      <xdr:colOff>557213</xdr:colOff>
      <xdr:row>4</xdr:row>
      <xdr:rowOff>61912</xdr:rowOff>
    </xdr:from>
    <xdr:to>
      <xdr:col>16</xdr:col>
      <xdr:colOff>547686</xdr:colOff>
      <xdr:row>16</xdr:row>
      <xdr:rowOff>4763</xdr:rowOff>
    </xdr:to>
    <xdr:sp macro="" textlink="">
      <xdr:nvSpPr>
        <xdr:cNvPr id="5" name="Fumetto 2 4"/>
        <xdr:cNvSpPr/>
      </xdr:nvSpPr>
      <xdr:spPr>
        <a:xfrm>
          <a:off x="12528947" y="871537"/>
          <a:ext cx="1204911" cy="2228851"/>
        </a:xfrm>
        <a:prstGeom prst="wedgeRoundRectCallout">
          <a:avLst>
            <a:gd name="adj1" fmla="val -148595"/>
            <a:gd name="adj2" fmla="val -744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aggiustare i valori della colonna K  in modo da azzerare la stagionalità complessiva dei 12 mesi (i</a:t>
          </a:r>
          <a:r>
            <a:rPr lang="it-IT" sz="1100" b="1" baseline="0"/>
            <a:t> 12 coefficienti di stagionalità devono avere media 0)</a:t>
          </a:r>
          <a:endParaRPr lang="it-IT" sz="1100" b="1"/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495299</xdr:colOff>
      <xdr:row>31</xdr:row>
      <xdr:rowOff>123825</xdr:rowOff>
    </xdr:to>
    <xdr:sp macro="" textlink="">
      <xdr:nvSpPr>
        <xdr:cNvPr id="6" name="Fumetto 2 5"/>
        <xdr:cNvSpPr/>
      </xdr:nvSpPr>
      <xdr:spPr>
        <a:xfrm>
          <a:off x="6781800" y="4191000"/>
          <a:ext cx="1209674" cy="1838325"/>
        </a:xfrm>
        <a:prstGeom prst="wedgeRoundRectCallout">
          <a:avLst>
            <a:gd name="adj1" fmla="val -230113"/>
            <a:gd name="adj2" fmla="val -2608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 calcolare la differenza tra valori osservati (colonna D) e  il corrispondente coefficiente</a:t>
          </a:r>
          <a:r>
            <a:rPr lang="it-IT" sz="1100" b="1" baseline="0"/>
            <a:t> di stagionalità (preso dalla colonna M)</a:t>
          </a:r>
          <a:endParaRPr lang="it-IT" sz="1100" b="1"/>
        </a:p>
      </xdr:txBody>
    </xdr:sp>
    <xdr:clientData/>
  </xdr:twoCellAnchor>
  <xdr:twoCellAnchor>
    <xdr:from>
      <xdr:col>5</xdr:col>
      <xdr:colOff>29765</xdr:colOff>
      <xdr:row>9</xdr:row>
      <xdr:rowOff>71438</xdr:rowOff>
    </xdr:from>
    <xdr:to>
      <xdr:col>8</xdr:col>
      <xdr:colOff>26790</xdr:colOff>
      <xdr:row>25</xdr:row>
      <xdr:rowOff>83342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107160</xdr:colOff>
      <xdr:row>3</xdr:row>
      <xdr:rowOff>89301</xdr:rowOff>
    </xdr:from>
    <xdr:to>
      <xdr:col>6</xdr:col>
      <xdr:colOff>160738</xdr:colOff>
      <xdr:row>17</xdr:row>
      <xdr:rowOff>165501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79</xdr:row>
      <xdr:rowOff>161925</xdr:rowOff>
    </xdr:from>
    <xdr:to>
      <xdr:col>12</xdr:col>
      <xdr:colOff>95250</xdr:colOff>
      <xdr:row>100</xdr:row>
      <xdr:rowOff>71437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</xdr:row>
      <xdr:rowOff>95250</xdr:rowOff>
    </xdr:from>
    <xdr:to>
      <xdr:col>19</xdr:col>
      <xdr:colOff>352425</xdr:colOff>
      <xdr:row>23</xdr:row>
      <xdr:rowOff>100012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1085849</xdr:colOff>
      <xdr:row>79</xdr:row>
      <xdr:rowOff>95250</xdr:rowOff>
    </xdr:from>
    <xdr:to>
      <xdr:col>13</xdr:col>
      <xdr:colOff>238124</xdr:colOff>
      <xdr:row>100</xdr:row>
      <xdr:rowOff>147637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265448</xdr:colOff>
      <xdr:row>11</xdr:row>
      <xdr:rowOff>18786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19048" cy="21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28576</xdr:rowOff>
    </xdr:from>
    <xdr:to>
      <xdr:col>18</xdr:col>
      <xdr:colOff>542924</xdr:colOff>
      <xdr:row>10</xdr:row>
      <xdr:rowOff>123826</xdr:rowOff>
    </xdr:to>
    <xdr:sp macro="" textlink="">
      <xdr:nvSpPr>
        <xdr:cNvPr id="2" name="CasellaDiTesto 1"/>
        <xdr:cNvSpPr txBox="1"/>
      </xdr:nvSpPr>
      <xdr:spPr>
        <a:xfrm>
          <a:off x="76199" y="219076"/>
          <a:ext cx="1143952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800"/>
            <a:t>Si è analizzato una serie storica trimestrale </a:t>
          </a:r>
          <a:r>
            <a:rPr lang="it-IT" sz="2000" b="1"/>
            <a:t>moltiplicativa</a:t>
          </a:r>
          <a:r>
            <a:rPr lang="it-IT" sz="1800"/>
            <a:t> sulla produzione di gelati (in quintali), che inizia al I trimestre 2008 e termina al IV trimestre del 20xx. Per il II trimestre, la media mobile ci ha fornito i seguenti valori: 307, 464, 549 e 576. I corrispondenti valori osservati della serie storica sono 426, 650, 730, 810. 1) Quale è l’anno 20xx, quanti sono i termini della serie storica originale e che tipo di media mobile è stata usata per l’analisi? 2) Calcolare il coefficiente di stagionalità netto per il II trimestre. 3) Interpretarne il valore di tale coefficiente di stagionalità.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17</xdr:col>
      <xdr:colOff>65448</xdr:colOff>
      <xdr:row>20</xdr:row>
      <xdr:rowOff>47215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9819048" cy="3285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0</xdr:rowOff>
    </xdr:from>
    <xdr:to>
      <xdr:col>7</xdr:col>
      <xdr:colOff>57150</xdr:colOff>
      <xdr:row>15</xdr:row>
      <xdr:rowOff>0</xdr:rowOff>
    </xdr:to>
    <xdr:sp macro="" textlink="">
      <xdr:nvSpPr>
        <xdr:cNvPr id="3" name="CasellaDiTesto 2"/>
        <xdr:cNvSpPr txBox="1"/>
      </xdr:nvSpPr>
      <xdr:spPr>
        <a:xfrm>
          <a:off x="266700" y="381000"/>
          <a:ext cx="405765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La serie storica ha avuto inizio il primo trimestre del 2007 (per il primo trimestre del 2007 t=0). Si è stimato il trend e la stagionalità sui dati dal 2007 al 2012. Sapendo che il trend è lineare con intercetta 70 e pendenza 2, e che i coefficienti di stagionalità son quelli in tabella, fare le previsioni della serie per il 2013. Calcolare anche gli errori di previsione.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4" sqref="H24"/>
    </sheetView>
  </sheetViews>
  <sheetFormatPr defaultRowHeight="15" x14ac:dyDescent="0.25"/>
  <cols>
    <col min="3" max="3" width="10.7109375" bestFit="1" customWidth="1"/>
    <col min="4" max="4" width="12.7109375" bestFit="1" customWidth="1"/>
    <col min="5" max="5" width="13" customWidth="1"/>
    <col min="6" max="6" width="13.140625" bestFit="1" customWidth="1"/>
    <col min="7" max="7" width="10.140625" bestFit="1" customWidth="1"/>
    <col min="8" max="8" width="25.5703125" bestFit="1" customWidth="1"/>
    <col min="9" max="9" width="10.7109375" customWidth="1"/>
    <col min="10" max="10" width="10.7109375" bestFit="1" customWidth="1"/>
    <col min="11" max="11" width="17.5703125" bestFit="1" customWidth="1"/>
    <col min="12" max="12" width="17.85546875" bestFit="1" customWidth="1"/>
    <col min="13" max="13" width="22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35</v>
      </c>
      <c r="F1" t="s">
        <v>27</v>
      </c>
      <c r="G1" t="s">
        <v>30</v>
      </c>
      <c r="H1" t="s">
        <v>32</v>
      </c>
      <c r="I1" t="s">
        <v>33</v>
      </c>
      <c r="K1" t="s">
        <v>28</v>
      </c>
      <c r="L1" t="s">
        <v>36</v>
      </c>
      <c r="M1" t="s">
        <v>29</v>
      </c>
    </row>
    <row r="2" spans="1:18" ht="18.75" x14ac:dyDescent="0.3">
      <c r="A2">
        <v>1</v>
      </c>
      <c r="B2">
        <v>2009</v>
      </c>
      <c r="C2" t="s">
        <v>4</v>
      </c>
      <c r="D2" s="5">
        <v>285.49260058004239</v>
      </c>
      <c r="E2" s="3"/>
      <c r="F2" s="3"/>
      <c r="G2" s="13">
        <f>D2/VLOOKUP(C2,J$2:M$13,4,FALSE)</f>
        <v>319.42179717894879</v>
      </c>
      <c r="H2">
        <f>(K$16+K$17*A2)*VLOOKUP(C2,J$2:M$13,4,FALSE)</f>
        <v>277.51416691856281</v>
      </c>
      <c r="I2">
        <f>ABS(D2-H2)/D2</f>
        <v>2.7946201215967081E-2</v>
      </c>
      <c r="J2" t="s">
        <v>4</v>
      </c>
      <c r="K2" s="18">
        <f>AVERAGE(F14,F26,F38,F50,F62,F74,F86)</f>
        <v>0.89286509384961499</v>
      </c>
      <c r="L2" s="19">
        <f>AVERAGEIF(C$8:C$94,J2,F$8:F$94)</f>
        <v>0.89286509384961499</v>
      </c>
      <c r="M2" s="20">
        <f>L2/AVERAGE(L$2:L$13)</f>
        <v>0.89377933222290917</v>
      </c>
      <c r="R2" s="1" t="s">
        <v>16</v>
      </c>
    </row>
    <row r="3" spans="1:18" x14ac:dyDescent="0.25">
      <c r="A3">
        <v>2</v>
      </c>
      <c r="B3">
        <v>2009</v>
      </c>
      <c r="C3" t="s">
        <v>5</v>
      </c>
      <c r="D3" s="6">
        <v>268.93571644172783</v>
      </c>
      <c r="E3" s="3"/>
      <c r="F3" s="3"/>
      <c r="G3" s="13">
        <f t="shared" ref="G3:G66" si="0">D3/VLOOKUP(C3,J$2:M$13,4,FALSE)</f>
        <v>300.10260701381316</v>
      </c>
      <c r="H3">
        <f t="shared" ref="H3:H66" si="1">(K$16+K$17*A3)*VLOOKUP(C3,J$2:M$13,4,FALSE)</f>
        <v>282.58123868150744</v>
      </c>
      <c r="I3">
        <f t="shared" ref="I3:I66" si="2">ABS(D3-H3)/D3</f>
        <v>5.0738973686064039E-2</v>
      </c>
      <c r="J3" t="s">
        <v>5</v>
      </c>
      <c r="K3" s="18">
        <f t="shared" ref="K3:K7" si="3">AVERAGE(F15,F27,F39,F51,F63,F75,F87)</f>
        <v>0.89522922619707879</v>
      </c>
      <c r="L3" s="21">
        <f t="shared" ref="L3:L13" si="4">AVERAGEIF(C$8:C$94,J3,F$8:F$94)</f>
        <v>0.89522922619707879</v>
      </c>
      <c r="M3" s="20">
        <f t="shared" ref="M3:M13" si="5">L3/AVERAGE(L$2:L$13)</f>
        <v>0.89614588529498918</v>
      </c>
      <c r="R3" s="1" t="s">
        <v>17</v>
      </c>
    </row>
    <row r="4" spans="1:18" x14ac:dyDescent="0.25">
      <c r="A4">
        <v>3</v>
      </c>
      <c r="B4">
        <v>2009</v>
      </c>
      <c r="C4" t="s">
        <v>6</v>
      </c>
      <c r="D4" s="6">
        <v>298.61637715741682</v>
      </c>
      <c r="E4" s="3"/>
      <c r="F4" s="3"/>
      <c r="G4" s="13">
        <f t="shared" si="0"/>
        <v>322.90638853734322</v>
      </c>
      <c r="H4">
        <f t="shared" si="1"/>
        <v>296.08013083791514</v>
      </c>
      <c r="I4">
        <f t="shared" si="2"/>
        <v>8.4933262657750797E-3</v>
      </c>
      <c r="J4" t="s">
        <v>6</v>
      </c>
      <c r="K4" s="18">
        <f t="shared" si="3"/>
        <v>0.92383097980268547</v>
      </c>
      <c r="L4" s="21">
        <f t="shared" si="4"/>
        <v>0.92383097980268547</v>
      </c>
      <c r="M4" s="20">
        <f t="shared" si="5"/>
        <v>0.92477692531896949</v>
      </c>
      <c r="R4" s="1" t="s">
        <v>18</v>
      </c>
    </row>
    <row r="5" spans="1:18" x14ac:dyDescent="0.25">
      <c r="A5">
        <v>4</v>
      </c>
      <c r="B5">
        <v>2009</v>
      </c>
      <c r="C5" t="s">
        <v>7</v>
      </c>
      <c r="D5" s="6">
        <v>289.80429657083812</v>
      </c>
      <c r="E5" s="3"/>
      <c r="F5" s="3"/>
      <c r="G5" s="13">
        <f t="shared" si="0"/>
        <v>289.77381270258326</v>
      </c>
      <c r="H5">
        <f t="shared" si="1"/>
        <v>325.0323625882076</v>
      </c>
      <c r="I5">
        <f t="shared" si="2"/>
        <v>0.12155812192645853</v>
      </c>
      <c r="J5" t="s">
        <v>7</v>
      </c>
      <c r="K5" s="18">
        <f t="shared" si="3"/>
        <v>0.99908220074716514</v>
      </c>
      <c r="L5" s="21">
        <f t="shared" si="4"/>
        <v>0.99908220074716514</v>
      </c>
      <c r="M5" s="20">
        <f t="shared" si="5"/>
        <v>1.0001051988375711</v>
      </c>
      <c r="R5" s="1" t="s">
        <v>19</v>
      </c>
    </row>
    <row r="6" spans="1:18" x14ac:dyDescent="0.25">
      <c r="A6">
        <v>5</v>
      </c>
      <c r="B6">
        <v>2009</v>
      </c>
      <c r="C6" t="s">
        <v>8</v>
      </c>
      <c r="D6" s="6">
        <v>385.88189291566948</v>
      </c>
      <c r="E6" s="3"/>
      <c r="F6" s="3"/>
      <c r="G6" s="13">
        <f t="shared" si="0"/>
        <v>357.35696944283995</v>
      </c>
      <c r="H6">
        <f t="shared" si="1"/>
        <v>356.16037481936371</v>
      </c>
      <c r="I6">
        <f t="shared" si="2"/>
        <v>7.7022318595293876E-2</v>
      </c>
      <c r="J6" t="s">
        <v>8</v>
      </c>
      <c r="K6" s="18">
        <f t="shared" si="3"/>
        <v>1.0787173917460267</v>
      </c>
      <c r="L6" s="21">
        <f t="shared" si="4"/>
        <v>1.0787173917460267</v>
      </c>
      <c r="M6" s="20">
        <f t="shared" si="5"/>
        <v>1.0798219313234694</v>
      </c>
    </row>
    <row r="7" spans="1:18" x14ac:dyDescent="0.25">
      <c r="A7">
        <v>6</v>
      </c>
      <c r="B7">
        <v>2009</v>
      </c>
      <c r="C7" t="s">
        <v>9</v>
      </c>
      <c r="D7" s="6">
        <v>374.81477661309805</v>
      </c>
      <c r="E7" s="3"/>
      <c r="F7" s="3"/>
      <c r="G7" s="13">
        <f t="shared" si="0"/>
        <v>329.8343259165735</v>
      </c>
      <c r="H7">
        <f t="shared" si="1"/>
        <v>380.30631562967267</v>
      </c>
      <c r="I7">
        <f t="shared" si="2"/>
        <v>1.4651340766757583E-2</v>
      </c>
      <c r="J7" t="s">
        <v>9</v>
      </c>
      <c r="K7" s="18">
        <f t="shared" si="3"/>
        <v>1.1352104760610209</v>
      </c>
      <c r="L7" s="21">
        <f t="shared" si="4"/>
        <v>1.1352104760610209</v>
      </c>
      <c r="M7" s="20">
        <f t="shared" si="5"/>
        <v>1.1363728610463111</v>
      </c>
      <c r="R7" t="s">
        <v>20</v>
      </c>
    </row>
    <row r="8" spans="1:18" x14ac:dyDescent="0.25">
      <c r="A8">
        <v>7</v>
      </c>
      <c r="B8">
        <v>2009</v>
      </c>
      <c r="C8" t="s">
        <v>10</v>
      </c>
      <c r="D8" s="6">
        <v>465.19536782561835</v>
      </c>
      <c r="E8" s="7">
        <f>AVERAGE(D2:D14,D3:D13)</f>
        <v>332.48325088668037</v>
      </c>
      <c r="F8">
        <f>D8/E8</f>
        <v>1.3991542929907468</v>
      </c>
      <c r="G8" s="13">
        <f t="shared" si="0"/>
        <v>381.0194156420344</v>
      </c>
      <c r="H8">
        <f t="shared" si="1"/>
        <v>414.50479286965771</v>
      </c>
      <c r="I8">
        <f t="shared" si="2"/>
        <v>0.10896620745149455</v>
      </c>
      <c r="J8" t="s">
        <v>10</v>
      </c>
      <c r="K8" s="21">
        <f>AVERAGE(F8,F20,F32,F44,F56,F68,F80,F92)</f>
        <v>1.2196741290147144</v>
      </c>
      <c r="L8" s="21">
        <f t="shared" si="4"/>
        <v>1.2196741290147144</v>
      </c>
      <c r="M8" s="20">
        <f t="shared" si="5"/>
        <v>1.2209229995320416</v>
      </c>
      <c r="R8" t="s">
        <v>21</v>
      </c>
    </row>
    <row r="9" spans="1:18" x14ac:dyDescent="0.25">
      <c r="A9">
        <v>8</v>
      </c>
      <c r="B9">
        <v>2009</v>
      </c>
      <c r="C9" t="s">
        <v>11</v>
      </c>
      <c r="D9" s="6">
        <v>409.41388704537354</v>
      </c>
      <c r="E9">
        <f t="shared" ref="E9:E72" si="6">AVERAGE(D3:D15,D4:D14)</f>
        <v>335.22525326810023</v>
      </c>
      <c r="F9">
        <f t="shared" ref="F9:F72" si="7">D9/E9</f>
        <v>1.221309800064317</v>
      </c>
      <c r="G9" s="13">
        <f t="shared" si="0"/>
        <v>346.5342571651484</v>
      </c>
      <c r="H9">
        <f t="shared" si="1"/>
        <v>406.81616961647029</v>
      </c>
      <c r="I9">
        <f t="shared" si="2"/>
        <v>6.3449665756339091E-3</v>
      </c>
      <c r="J9" t="s">
        <v>11</v>
      </c>
      <c r="K9" s="21">
        <f t="shared" ref="K9:K10" si="8">AVERAGE(F9,F21,F33,F45,F57,F69,F81,F93)</f>
        <v>1.1802443568561247</v>
      </c>
      <c r="L9" s="21">
        <f t="shared" si="4"/>
        <v>1.1802443568561247</v>
      </c>
      <c r="M9" s="20">
        <f t="shared" si="5"/>
        <v>1.1814528537369351</v>
      </c>
      <c r="R9" t="s">
        <v>22</v>
      </c>
    </row>
    <row r="10" spans="1:18" x14ac:dyDescent="0.25">
      <c r="A10">
        <v>9</v>
      </c>
      <c r="B10">
        <v>2009</v>
      </c>
      <c r="C10" t="s">
        <v>12</v>
      </c>
      <c r="D10" s="6">
        <v>424.60944321873376</v>
      </c>
      <c r="E10">
        <f t="shared" si="6"/>
        <v>337.69727784270577</v>
      </c>
      <c r="F10">
        <f t="shared" si="7"/>
        <v>1.2573670890427204</v>
      </c>
      <c r="G10" s="13">
        <f t="shared" si="0"/>
        <v>375.96052451566163</v>
      </c>
      <c r="H10">
        <f t="shared" si="1"/>
        <v>394.35207390129631</v>
      </c>
      <c r="I10">
        <f t="shared" si="2"/>
        <v>7.1259294395510264E-2</v>
      </c>
      <c r="J10" t="s">
        <v>12</v>
      </c>
      <c r="K10" s="21">
        <f t="shared" si="8"/>
        <v>1.1282437559275831</v>
      </c>
      <c r="L10" s="21">
        <f t="shared" si="4"/>
        <v>1.1282437559275831</v>
      </c>
      <c r="M10" s="20">
        <f t="shared" si="5"/>
        <v>1.12939900742437</v>
      </c>
    </row>
    <row r="11" spans="1:18" x14ac:dyDescent="0.25">
      <c r="A11">
        <v>10</v>
      </c>
      <c r="B11">
        <v>2009</v>
      </c>
      <c r="C11" t="s">
        <v>13</v>
      </c>
      <c r="D11" s="6">
        <v>320.2209701961508</v>
      </c>
      <c r="E11">
        <f t="shared" si="6"/>
        <v>342.83444428744679</v>
      </c>
      <c r="F11">
        <f t="shared" si="7"/>
        <v>0.93403966705184416</v>
      </c>
      <c r="G11" s="13">
        <f t="shared" si="0"/>
        <v>339.63569075550555</v>
      </c>
      <c r="H11">
        <f t="shared" si="1"/>
        <v>333.76810511357525</v>
      </c>
      <c r="I11">
        <f t="shared" si="2"/>
        <v>4.2305583263726201E-2</v>
      </c>
      <c r="J11" t="s">
        <v>13</v>
      </c>
      <c r="K11" s="21">
        <f>AVERAGE(F11,F23,F35,F47,F59,F71,F83)</f>
        <v>0.94187221166752277</v>
      </c>
      <c r="L11" s="21">
        <f t="shared" si="4"/>
        <v>0.94187221166752277</v>
      </c>
      <c r="M11" s="20">
        <f t="shared" si="5"/>
        <v>0.94283663028415088</v>
      </c>
      <c r="R11" t="s">
        <v>23</v>
      </c>
    </row>
    <row r="12" spans="1:18" x14ac:dyDescent="0.25">
      <c r="A12">
        <v>11</v>
      </c>
      <c r="B12">
        <v>2009</v>
      </c>
      <c r="C12" t="s">
        <v>14</v>
      </c>
      <c r="D12" s="6">
        <v>191.60332735196664</v>
      </c>
      <c r="E12">
        <f t="shared" si="6"/>
        <v>349.48977755715481</v>
      </c>
      <c r="F12">
        <f t="shared" si="7"/>
        <v>0.54823728662745286</v>
      </c>
      <c r="G12" s="13">
        <f t="shared" si="0"/>
        <v>265.92447221742202</v>
      </c>
      <c r="H12">
        <f t="shared" si="1"/>
        <v>258.54955001093981</v>
      </c>
      <c r="I12">
        <f t="shared" si="2"/>
        <v>0.34940010481131151</v>
      </c>
      <c r="J12" t="s">
        <v>14</v>
      </c>
      <c r="K12" s="21">
        <f t="shared" ref="K12:K13" si="9">AVERAGE(F12,F24,F36,F48,F60,F72,F84)</f>
        <v>0.71978083301529339</v>
      </c>
      <c r="L12" s="21">
        <f t="shared" si="4"/>
        <v>0.71978083301529339</v>
      </c>
      <c r="M12" s="20">
        <f t="shared" si="5"/>
        <v>0.72051784386098239</v>
      </c>
      <c r="R12" t="s">
        <v>24</v>
      </c>
    </row>
    <row r="13" spans="1:18" x14ac:dyDescent="0.25">
      <c r="A13">
        <v>12</v>
      </c>
      <c r="B13">
        <v>2009</v>
      </c>
      <c r="C13" t="s">
        <v>15</v>
      </c>
      <c r="D13" s="5">
        <v>265.28606783901574</v>
      </c>
      <c r="E13">
        <f t="shared" si="6"/>
        <v>355.16215900357093</v>
      </c>
      <c r="F13">
        <f t="shared" si="7"/>
        <v>0.74694350485787098</v>
      </c>
      <c r="G13" s="13">
        <f t="shared" si="0"/>
        <v>303.576634691067</v>
      </c>
      <c r="H13">
        <f t="shared" si="1"/>
        <v>317.80225453014566</v>
      </c>
      <c r="I13">
        <f t="shared" si="2"/>
        <v>0.19796059068958893</v>
      </c>
      <c r="J13" t="s">
        <v>15</v>
      </c>
      <c r="K13" s="21">
        <f t="shared" si="9"/>
        <v>0.87297465931297535</v>
      </c>
      <c r="L13" s="21">
        <f t="shared" si="4"/>
        <v>0.87297465931297535</v>
      </c>
      <c r="M13" s="20">
        <f t="shared" si="5"/>
        <v>0.87386853111729945</v>
      </c>
      <c r="R13" t="s">
        <v>25</v>
      </c>
    </row>
    <row r="14" spans="1:18" x14ac:dyDescent="0.25">
      <c r="A14">
        <v>13</v>
      </c>
      <c r="B14">
        <v>2010</v>
      </c>
      <c r="C14" t="s">
        <v>4</v>
      </c>
      <c r="D14">
        <v>305.34117434906693</v>
      </c>
      <c r="E14">
        <f t="shared" si="6"/>
        <v>361.7506251855184</v>
      </c>
      <c r="F14">
        <f t="shared" si="7"/>
        <v>0.84406536738527338</v>
      </c>
      <c r="G14" s="13">
        <f t="shared" si="0"/>
        <v>341.62926277301142</v>
      </c>
      <c r="H14">
        <f t="shared" si="1"/>
        <v>329.36409996024082</v>
      </c>
      <c r="I14">
        <f t="shared" si="2"/>
        <v>7.8675683560811907E-2</v>
      </c>
      <c r="M14" s="14"/>
    </row>
    <row r="15" spans="1:18" x14ac:dyDescent="0.25">
      <c r="A15">
        <v>14</v>
      </c>
      <c r="B15">
        <v>2010</v>
      </c>
      <c r="C15" t="s">
        <v>5</v>
      </c>
      <c r="D15">
        <v>314.89519982678047</v>
      </c>
      <c r="E15">
        <f t="shared" si="6"/>
        <v>369.7228277284118</v>
      </c>
      <c r="F15">
        <f t="shared" si="7"/>
        <v>0.85170613283877028</v>
      </c>
      <c r="G15" s="13">
        <f t="shared" si="0"/>
        <v>351.38832303305696</v>
      </c>
      <c r="H15">
        <f t="shared" si="1"/>
        <v>334.56846021700392</v>
      </c>
      <c r="I15">
        <f t="shared" si="2"/>
        <v>6.2475580450402031E-2</v>
      </c>
      <c r="K15" t="s">
        <v>31</v>
      </c>
      <c r="M15" s="14"/>
      <c r="R15" t="s">
        <v>26</v>
      </c>
    </row>
    <row r="16" spans="1:18" x14ac:dyDescent="0.25">
      <c r="A16">
        <v>15</v>
      </c>
      <c r="B16">
        <v>2010</v>
      </c>
      <c r="C16" t="s">
        <v>6</v>
      </c>
      <c r="D16">
        <v>311.98548356289626</v>
      </c>
      <c r="E16">
        <f t="shared" si="6"/>
        <v>376.66429031796457</v>
      </c>
      <c r="F16">
        <f t="shared" si="7"/>
        <v>0.82828527041820421</v>
      </c>
      <c r="G16" s="13">
        <f t="shared" si="0"/>
        <v>337.36296291701672</v>
      </c>
      <c r="H16">
        <f t="shared" si="1"/>
        <v>349.72829647296339</v>
      </c>
      <c r="I16">
        <f t="shared" si="2"/>
        <v>0.12097618286287407</v>
      </c>
      <c r="K16" s="2">
        <f>INTERCEPT(G2:G94,A2:A94)</f>
        <v>305.66083743023387</v>
      </c>
      <c r="L16" s="9">
        <v>307.28844366637861</v>
      </c>
      <c r="M16" s="14"/>
    </row>
    <row r="17" spans="1:13" x14ac:dyDescent="0.25">
      <c r="A17">
        <v>16</v>
      </c>
      <c r="B17">
        <v>2010</v>
      </c>
      <c r="C17" t="s">
        <v>7</v>
      </c>
      <c r="D17">
        <v>399.72718483914451</v>
      </c>
      <c r="E17">
        <f t="shared" si="6"/>
        <v>381.23342433565728</v>
      </c>
      <c r="F17">
        <f t="shared" si="7"/>
        <v>1.0485103333625974</v>
      </c>
      <c r="G17" s="13">
        <f t="shared" si="0"/>
        <v>399.68513842718755</v>
      </c>
      <c r="H17">
        <f t="shared" si="1"/>
        <v>383.05047256776282</v>
      </c>
      <c r="I17">
        <f t="shared" si="2"/>
        <v>4.1720235460324315E-2</v>
      </c>
      <c r="K17" s="2">
        <f>SLOPE(G2:G94,A2:A94)</f>
        <v>4.8343339319861922</v>
      </c>
      <c r="L17" s="9">
        <v>4.810197335479276</v>
      </c>
      <c r="M17" s="14"/>
    </row>
    <row r="18" spans="1:13" x14ac:dyDescent="0.25">
      <c r="A18">
        <v>17</v>
      </c>
      <c r="B18">
        <v>2010</v>
      </c>
      <c r="C18" t="s">
        <v>8</v>
      </c>
      <c r="D18">
        <v>435.6870031203552</v>
      </c>
      <c r="E18">
        <f t="shared" si="6"/>
        <v>387.91360572477237</v>
      </c>
      <c r="F18">
        <f t="shared" si="7"/>
        <v>1.1231547352053395</v>
      </c>
      <c r="G18" s="13">
        <f t="shared" si="0"/>
        <v>403.48041698538316</v>
      </c>
      <c r="H18">
        <f t="shared" si="1"/>
        <v>418.80301245656267</v>
      </c>
      <c r="I18">
        <f t="shared" si="2"/>
        <v>3.8752569029763914E-2</v>
      </c>
      <c r="M18" s="14"/>
    </row>
    <row r="19" spans="1:13" x14ac:dyDescent="0.25">
      <c r="A19">
        <v>18</v>
      </c>
      <c r="B19">
        <v>2010</v>
      </c>
      <c r="C19" t="s">
        <v>9</v>
      </c>
      <c r="D19">
        <v>461.14682112239984</v>
      </c>
      <c r="E19">
        <f t="shared" si="6"/>
        <v>396.93244573655994</v>
      </c>
      <c r="F19">
        <f t="shared" si="7"/>
        <v>1.1617765845940906</v>
      </c>
      <c r="G19" s="13">
        <f t="shared" si="0"/>
        <v>405.80590836866753</v>
      </c>
      <c r="H19">
        <f t="shared" si="1"/>
        <v>446.22958620820566</v>
      </c>
      <c r="I19">
        <f t="shared" si="2"/>
        <v>3.234812478569548E-2</v>
      </c>
      <c r="K19" t="s">
        <v>34</v>
      </c>
      <c r="M19" s="14"/>
    </row>
    <row r="20" spans="1:13" x14ac:dyDescent="0.25">
      <c r="A20">
        <v>19</v>
      </c>
      <c r="B20">
        <v>2010</v>
      </c>
      <c r="C20" t="s">
        <v>10</v>
      </c>
      <c r="D20">
        <v>536.98651168305446</v>
      </c>
      <c r="E20">
        <f t="shared" si="6"/>
        <v>406.08665195780645</v>
      </c>
      <c r="F20">
        <f t="shared" si="7"/>
        <v>1.3223446500744596</v>
      </c>
      <c r="G20" s="13">
        <f t="shared" si="0"/>
        <v>439.82012943393806</v>
      </c>
      <c r="H20">
        <f t="shared" si="1"/>
        <v>485.33298668941899</v>
      </c>
      <c r="I20">
        <f t="shared" si="2"/>
        <v>9.6191475707164381E-2</v>
      </c>
      <c r="K20" s="2"/>
      <c r="L20" s="9"/>
      <c r="M20" s="14"/>
    </row>
    <row r="21" spans="1:13" x14ac:dyDescent="0.25">
      <c r="A21">
        <v>20</v>
      </c>
      <c r="B21">
        <v>2010</v>
      </c>
      <c r="C21" t="s">
        <v>11</v>
      </c>
      <c r="D21">
        <v>528.95560421737923</v>
      </c>
      <c r="E21">
        <f t="shared" si="6"/>
        <v>413.11239404167031</v>
      </c>
      <c r="F21">
        <f t="shared" si="7"/>
        <v>1.2804157218387011</v>
      </c>
      <c r="G21" s="13">
        <f t="shared" si="0"/>
        <v>447.71621867456901</v>
      </c>
      <c r="H21">
        <f t="shared" si="1"/>
        <v>475.35462105481889</v>
      </c>
      <c r="I21">
        <f t="shared" si="2"/>
        <v>0.10133361426781011</v>
      </c>
      <c r="M21" s="14"/>
    </row>
    <row r="22" spans="1:13" x14ac:dyDescent="0.25">
      <c r="A22">
        <v>21</v>
      </c>
      <c r="B22">
        <v>2010</v>
      </c>
      <c r="C22" t="s">
        <v>12</v>
      </c>
      <c r="D22">
        <v>471.66282819599479</v>
      </c>
      <c r="E22">
        <f t="shared" si="6"/>
        <v>419.14074145793546</v>
      </c>
      <c r="F22">
        <f t="shared" si="7"/>
        <v>1.125308951249566</v>
      </c>
      <c r="G22" s="13">
        <f t="shared" si="0"/>
        <v>417.62284639477122</v>
      </c>
      <c r="H22">
        <f t="shared" si="1"/>
        <v>459.87077723341412</v>
      </c>
      <c r="I22">
        <f t="shared" si="2"/>
        <v>2.5001018222450648E-2</v>
      </c>
      <c r="M22" s="14"/>
    </row>
    <row r="23" spans="1:13" x14ac:dyDescent="0.25">
      <c r="A23">
        <v>22</v>
      </c>
      <c r="B23">
        <v>2010</v>
      </c>
      <c r="C23" t="s">
        <v>13</v>
      </c>
      <c r="D23">
        <v>382.82680164351541</v>
      </c>
      <c r="E23">
        <f t="shared" si="6"/>
        <v>423.54178043458137</v>
      </c>
      <c r="F23">
        <f t="shared" si="7"/>
        <v>0.90387021854304495</v>
      </c>
      <c r="G23" s="13">
        <f t="shared" si="0"/>
        <v>406.03725963440723</v>
      </c>
      <c r="H23">
        <f t="shared" si="1"/>
        <v>388.46395048280158</v>
      </c>
      <c r="I23">
        <f t="shared" si="2"/>
        <v>1.4725063175005776E-2</v>
      </c>
      <c r="M23" s="14"/>
    </row>
    <row r="24" spans="1:13" x14ac:dyDescent="0.25">
      <c r="A24">
        <v>23</v>
      </c>
      <c r="B24">
        <v>2010</v>
      </c>
      <c r="C24" t="s">
        <v>14</v>
      </c>
      <c r="D24">
        <v>289.321849243364</v>
      </c>
      <c r="E24">
        <f t="shared" si="6"/>
        <v>427.61929143229719</v>
      </c>
      <c r="F24">
        <f t="shared" si="7"/>
        <v>0.67658745767593809</v>
      </c>
      <c r="G24" s="13">
        <f t="shared" si="0"/>
        <v>401.5470979774737</v>
      </c>
      <c r="H24">
        <f t="shared" si="1"/>
        <v>300.34823634508393</v>
      </c>
      <c r="I24">
        <f t="shared" si="2"/>
        <v>3.8111145530682171E-2</v>
      </c>
      <c r="M24" s="14"/>
    </row>
    <row r="25" spans="1:13" x14ac:dyDescent="0.25">
      <c r="A25">
        <v>24</v>
      </c>
      <c r="B25">
        <v>2010</v>
      </c>
      <c r="C25" t="s">
        <v>15</v>
      </c>
      <c r="D25">
        <v>384.01970623052023</v>
      </c>
      <c r="E25">
        <f t="shared" si="6"/>
        <v>433.41083866251552</v>
      </c>
      <c r="F25">
        <f t="shared" si="7"/>
        <v>0.88604084617631185</v>
      </c>
      <c r="G25" s="13">
        <f t="shared" si="0"/>
        <v>439.44791757122243</v>
      </c>
      <c r="H25">
        <f t="shared" si="1"/>
        <v>368.49712203504913</v>
      </c>
      <c r="I25">
        <f t="shared" si="2"/>
        <v>4.0421321988494949E-2</v>
      </c>
      <c r="M25" s="14"/>
    </row>
    <row r="26" spans="1:13" x14ac:dyDescent="0.25">
      <c r="A26">
        <v>25</v>
      </c>
      <c r="B26">
        <v>2011</v>
      </c>
      <c r="C26" t="s">
        <v>4</v>
      </c>
      <c r="D26">
        <v>406.30848526747712</v>
      </c>
      <c r="E26">
        <f t="shared" si="6"/>
        <v>436.14837567230012</v>
      </c>
      <c r="F26">
        <f t="shared" si="7"/>
        <v>0.9315831674052979</v>
      </c>
      <c r="G26" s="13">
        <f t="shared" si="0"/>
        <v>454.59597309880905</v>
      </c>
      <c r="H26">
        <f t="shared" si="1"/>
        <v>381.21403300191889</v>
      </c>
      <c r="I26">
        <f t="shared" si="2"/>
        <v>6.1762067924912498E-2</v>
      </c>
      <c r="M26" s="14"/>
    </row>
    <row r="27" spans="1:13" x14ac:dyDescent="0.25">
      <c r="A27">
        <v>26</v>
      </c>
      <c r="B27">
        <v>2011</v>
      </c>
      <c r="C27" t="s">
        <v>5</v>
      </c>
      <c r="D27">
        <v>382.54569892110385</v>
      </c>
      <c r="E27">
        <f t="shared" si="6"/>
        <v>437.77943290539105</v>
      </c>
      <c r="F27">
        <f t="shared" si="7"/>
        <v>0.87383204912638324</v>
      </c>
      <c r="G27" s="13">
        <f t="shared" si="0"/>
        <v>426.87882095801757</v>
      </c>
      <c r="H27">
        <f t="shared" si="1"/>
        <v>386.55568175250039</v>
      </c>
      <c r="I27">
        <f t="shared" si="2"/>
        <v>1.0482362872477518E-2</v>
      </c>
      <c r="M27" s="14"/>
    </row>
    <row r="28" spans="1:13" x14ac:dyDescent="0.25">
      <c r="A28">
        <v>27</v>
      </c>
      <c r="B28">
        <v>2011</v>
      </c>
      <c r="C28" t="s">
        <v>6</v>
      </c>
      <c r="D28">
        <v>389.01532245893634</v>
      </c>
      <c r="E28">
        <f t="shared" si="6"/>
        <v>442.37007577203798</v>
      </c>
      <c r="F28">
        <f t="shared" si="7"/>
        <v>0.87938887317369907</v>
      </c>
      <c r="G28" s="13">
        <f t="shared" si="0"/>
        <v>420.65855214192231</v>
      </c>
      <c r="H28">
        <f t="shared" si="1"/>
        <v>403.37646210801165</v>
      </c>
      <c r="I28">
        <f t="shared" si="2"/>
        <v>3.6916642661527159E-2</v>
      </c>
      <c r="M28" s="14"/>
    </row>
    <row r="29" spans="1:13" x14ac:dyDescent="0.25">
      <c r="A29">
        <v>28</v>
      </c>
      <c r="B29">
        <v>2011</v>
      </c>
      <c r="C29" t="s">
        <v>7</v>
      </c>
      <c r="D29">
        <v>428.32228138260916</v>
      </c>
      <c r="E29">
        <f t="shared" si="6"/>
        <v>448.63397233037063</v>
      </c>
      <c r="F29">
        <f t="shared" si="7"/>
        <v>0.9547254728788036</v>
      </c>
      <c r="G29" s="13">
        <f t="shared" si="0"/>
        <v>428.27722711615837</v>
      </c>
      <c r="H29">
        <f t="shared" si="1"/>
        <v>441.06858254731804</v>
      </c>
      <c r="I29">
        <f t="shared" si="2"/>
        <v>2.9758669391571863E-2</v>
      </c>
      <c r="M29" s="14"/>
    </row>
    <row r="30" spans="1:13" x14ac:dyDescent="0.25">
      <c r="A30">
        <v>29</v>
      </c>
      <c r="B30">
        <v>2011</v>
      </c>
      <c r="C30" t="s">
        <v>8</v>
      </c>
      <c r="D30">
        <v>504.95217052207175</v>
      </c>
      <c r="E30">
        <f t="shared" si="6"/>
        <v>455.94115349415029</v>
      </c>
      <c r="F30">
        <f t="shared" si="7"/>
        <v>1.1074941725534548</v>
      </c>
      <c r="G30" s="13">
        <f t="shared" si="0"/>
        <v>467.62540736988353</v>
      </c>
      <c r="H30">
        <f t="shared" si="1"/>
        <v>481.44565009376157</v>
      </c>
      <c r="I30">
        <f t="shared" si="2"/>
        <v>4.6551974227592115E-2</v>
      </c>
      <c r="M30" s="14"/>
    </row>
    <row r="31" spans="1:13" x14ac:dyDescent="0.25">
      <c r="A31">
        <v>30</v>
      </c>
      <c r="B31">
        <v>2011</v>
      </c>
      <c r="C31" t="s">
        <v>9</v>
      </c>
      <c r="D31">
        <v>530.87878724592167</v>
      </c>
      <c r="E31">
        <f t="shared" si="6"/>
        <v>460.29064472144569</v>
      </c>
      <c r="F31">
        <f t="shared" si="7"/>
        <v>1.1533555881136663</v>
      </c>
      <c r="G31" s="13">
        <f t="shared" si="0"/>
        <v>467.16954042453727</v>
      </c>
      <c r="H31">
        <f t="shared" si="1"/>
        <v>512.15285678673854</v>
      </c>
      <c r="I31">
        <f t="shared" si="2"/>
        <v>3.5273457725310514E-2</v>
      </c>
      <c r="M31" s="14"/>
    </row>
    <row r="32" spans="1:13" x14ac:dyDescent="0.25">
      <c r="A32">
        <v>31</v>
      </c>
      <c r="B32">
        <v>2011</v>
      </c>
      <c r="C32" t="s">
        <v>10</v>
      </c>
      <c r="D32">
        <v>532.95543379436231</v>
      </c>
      <c r="E32">
        <f t="shared" si="6"/>
        <v>460.64224317798534</v>
      </c>
      <c r="F32">
        <f t="shared" si="7"/>
        <v>1.1569834110686115</v>
      </c>
      <c r="G32" s="13">
        <f t="shared" si="0"/>
        <v>436.51846512731333</v>
      </c>
      <c r="H32">
        <f t="shared" si="1"/>
        <v>556.16118050918033</v>
      </c>
      <c r="I32">
        <f t="shared" si="2"/>
        <v>4.3541627016738173E-2</v>
      </c>
      <c r="M32" s="14"/>
    </row>
    <row r="33" spans="1:13" x14ac:dyDescent="0.25">
      <c r="A33">
        <v>32</v>
      </c>
      <c r="B33">
        <v>2011</v>
      </c>
      <c r="C33" t="s">
        <v>11</v>
      </c>
      <c r="D33">
        <v>572.13205570025275</v>
      </c>
      <c r="E33">
        <f t="shared" si="6"/>
        <v>462.37053987356671</v>
      </c>
      <c r="F33">
        <f t="shared" si="7"/>
        <v>1.237388644736535</v>
      </c>
      <c r="G33" s="13">
        <f t="shared" si="0"/>
        <v>484.26143615515355</v>
      </c>
      <c r="H33">
        <f t="shared" si="1"/>
        <v>543.89307249316755</v>
      </c>
      <c r="I33">
        <f t="shared" si="2"/>
        <v>4.9357456771972869E-2</v>
      </c>
      <c r="M33" s="14"/>
    </row>
    <row r="34" spans="1:13" x14ac:dyDescent="0.25">
      <c r="A34">
        <v>33</v>
      </c>
      <c r="B34">
        <v>2011</v>
      </c>
      <c r="C34" t="s">
        <v>12</v>
      </c>
      <c r="D34">
        <v>538.66180551264324</v>
      </c>
      <c r="E34">
        <f t="shared" si="6"/>
        <v>466.8663025949761</v>
      </c>
      <c r="F34">
        <f t="shared" si="7"/>
        <v>1.1537817197741778</v>
      </c>
      <c r="G34" s="13">
        <f t="shared" si="0"/>
        <v>476.94552764047353</v>
      </c>
      <c r="H34">
        <f t="shared" si="1"/>
        <v>525.38948056553204</v>
      </c>
      <c r="I34">
        <f t="shared" si="2"/>
        <v>2.4639439461426004E-2</v>
      </c>
      <c r="M34" s="14"/>
    </row>
    <row r="35" spans="1:13" x14ac:dyDescent="0.25">
      <c r="A35">
        <v>34</v>
      </c>
      <c r="B35">
        <v>2011</v>
      </c>
      <c r="C35" t="s">
        <v>13</v>
      </c>
      <c r="D35">
        <v>466.16134172685258</v>
      </c>
      <c r="E35">
        <f t="shared" si="6"/>
        <v>473.11933491001241</v>
      </c>
      <c r="F35">
        <f t="shared" si="7"/>
        <v>0.98529336539483592</v>
      </c>
      <c r="G35" s="13">
        <f t="shared" si="0"/>
        <v>494.42430083180102</v>
      </c>
      <c r="H35">
        <f t="shared" si="1"/>
        <v>443.15979585202786</v>
      </c>
      <c r="I35">
        <f t="shared" si="2"/>
        <v>4.9342456818957957E-2</v>
      </c>
      <c r="M35" s="14"/>
    </row>
    <row r="36" spans="1:13" x14ac:dyDescent="0.25">
      <c r="A36">
        <v>35</v>
      </c>
      <c r="B36">
        <v>2011</v>
      </c>
      <c r="C36" t="s">
        <v>14</v>
      </c>
      <c r="D36">
        <v>381.35965709073724</v>
      </c>
      <c r="E36">
        <f t="shared" si="6"/>
        <v>479.18664595684027</v>
      </c>
      <c r="F36">
        <f t="shared" si="7"/>
        <v>0.79584783989386432</v>
      </c>
      <c r="G36" s="13">
        <f t="shared" si="0"/>
        <v>529.28551366219494</v>
      </c>
      <c r="H36">
        <f t="shared" si="1"/>
        <v>342.14692267922806</v>
      </c>
      <c r="I36">
        <f t="shared" si="2"/>
        <v>0.10282349924124058</v>
      </c>
      <c r="M36" s="14"/>
    </row>
    <row r="37" spans="1:13" x14ac:dyDescent="0.25">
      <c r="A37">
        <v>36</v>
      </c>
      <c r="B37">
        <v>2011</v>
      </c>
      <c r="C37" t="s">
        <v>15</v>
      </c>
      <c r="D37">
        <v>396.36968783823642</v>
      </c>
      <c r="E37">
        <f t="shared" si="6"/>
        <v>482.62096397762713</v>
      </c>
      <c r="F37">
        <f t="shared" si="7"/>
        <v>0.82128568260165946</v>
      </c>
      <c r="G37" s="13">
        <f t="shared" si="0"/>
        <v>453.58045715578203</v>
      </c>
      <c r="H37">
        <f t="shared" si="1"/>
        <v>419.19198953995266</v>
      </c>
      <c r="I37">
        <f t="shared" si="2"/>
        <v>5.7578322465037531E-2</v>
      </c>
      <c r="M37" s="14"/>
    </row>
    <row r="38" spans="1:13" x14ac:dyDescent="0.25">
      <c r="A38">
        <v>37</v>
      </c>
      <c r="B38">
        <v>2012</v>
      </c>
      <c r="C38" t="s">
        <v>4</v>
      </c>
      <c r="D38">
        <v>402.39686661671487</v>
      </c>
      <c r="E38">
        <f t="shared" si="6"/>
        <v>487.64917725729066</v>
      </c>
      <c r="F38">
        <f t="shared" si="7"/>
        <v>0.82517696201177948</v>
      </c>
      <c r="G38" s="13">
        <f t="shared" si="0"/>
        <v>450.21948047950252</v>
      </c>
      <c r="H38">
        <f t="shared" si="1"/>
        <v>433.06396604359691</v>
      </c>
      <c r="I38">
        <f t="shared" si="2"/>
        <v>7.6211079088974634E-2</v>
      </c>
      <c r="M38" s="14"/>
    </row>
    <row r="39" spans="1:13" x14ac:dyDescent="0.25">
      <c r="A39">
        <v>38</v>
      </c>
      <c r="B39">
        <v>2012</v>
      </c>
      <c r="C39" t="s">
        <v>5</v>
      </c>
      <c r="D39">
        <v>427.93643826582172</v>
      </c>
      <c r="E39">
        <f t="shared" si="6"/>
        <v>492.13672041624409</v>
      </c>
      <c r="F39">
        <f t="shared" si="7"/>
        <v>0.86954787259905653</v>
      </c>
      <c r="G39" s="13">
        <f t="shared" si="0"/>
        <v>477.52988133729542</v>
      </c>
      <c r="H39">
        <f t="shared" si="1"/>
        <v>438.54290328799681</v>
      </c>
      <c r="I39">
        <f t="shared" si="2"/>
        <v>2.4785141141887661E-2</v>
      </c>
      <c r="M39" s="14"/>
    </row>
    <row r="40" spans="1:13" x14ac:dyDescent="0.25">
      <c r="A40">
        <v>39</v>
      </c>
      <c r="B40">
        <v>2012</v>
      </c>
      <c r="C40" t="s">
        <v>6</v>
      </c>
      <c r="D40">
        <v>451.5228884280441</v>
      </c>
      <c r="E40">
        <f t="shared" si="6"/>
        <v>495.04078747794347</v>
      </c>
      <c r="F40">
        <f t="shared" si="7"/>
        <v>0.91209229592654861</v>
      </c>
      <c r="G40" s="13">
        <f t="shared" si="0"/>
        <v>488.25059975659218</v>
      </c>
      <c r="H40">
        <f t="shared" si="1"/>
        <v>457.02462774305985</v>
      </c>
      <c r="I40">
        <f t="shared" si="2"/>
        <v>1.2184851435039768E-2</v>
      </c>
      <c r="M40" s="14"/>
    </row>
    <row r="41" spans="1:13" x14ac:dyDescent="0.25">
      <c r="A41">
        <v>40</v>
      </c>
      <c r="B41">
        <v>2012</v>
      </c>
      <c r="C41" t="s">
        <v>7</v>
      </c>
      <c r="D41">
        <v>515.88749097437108</v>
      </c>
      <c r="E41">
        <f t="shared" si="6"/>
        <v>498.03866416049277</v>
      </c>
      <c r="F41">
        <f t="shared" si="7"/>
        <v>1.0358382352582298</v>
      </c>
      <c r="G41" s="13">
        <f t="shared" si="0"/>
        <v>515.83322591862384</v>
      </c>
      <c r="H41">
        <f t="shared" si="1"/>
        <v>499.08669252687326</v>
      </c>
      <c r="I41">
        <f t="shared" si="2"/>
        <v>3.2566787800506029E-2</v>
      </c>
      <c r="M41" s="14"/>
    </row>
    <row r="42" spans="1:13" x14ac:dyDescent="0.25">
      <c r="A42">
        <v>41</v>
      </c>
      <c r="B42">
        <v>2012</v>
      </c>
      <c r="C42" t="s">
        <v>8</v>
      </c>
      <c r="D42">
        <v>563.00242605417657</v>
      </c>
      <c r="E42">
        <f t="shared" si="6"/>
        <v>498.23057087021925</v>
      </c>
      <c r="F42">
        <f t="shared" si="7"/>
        <v>1.1300037753019161</v>
      </c>
      <c r="G42" s="13">
        <f t="shared" si="0"/>
        <v>521.38450768835571</v>
      </c>
      <c r="H42">
        <f t="shared" si="1"/>
        <v>544.08828773096047</v>
      </c>
      <c r="I42">
        <f t="shared" si="2"/>
        <v>3.3595127565926378E-2</v>
      </c>
      <c r="M42" s="14"/>
    </row>
    <row r="43" spans="1:13" x14ac:dyDescent="0.25">
      <c r="A43">
        <v>42</v>
      </c>
      <c r="B43">
        <v>2012</v>
      </c>
      <c r="C43" t="s">
        <v>9</v>
      </c>
      <c r="D43">
        <v>555.2521642127042</v>
      </c>
      <c r="E43">
        <f t="shared" si="6"/>
        <v>501.12657183575953</v>
      </c>
      <c r="F43">
        <f t="shared" si="7"/>
        <v>1.1080078276006564</v>
      </c>
      <c r="G43" s="13">
        <f t="shared" si="0"/>
        <v>488.61793804320337</v>
      </c>
      <c r="H43">
        <f t="shared" si="1"/>
        <v>578.07612736527153</v>
      </c>
      <c r="I43">
        <f t="shared" si="2"/>
        <v>4.1105581614309564E-2</v>
      </c>
      <c r="M43" s="14"/>
    </row>
    <row r="44" spans="1:13" x14ac:dyDescent="0.25">
      <c r="A44">
        <v>43</v>
      </c>
      <c r="B44">
        <v>2012</v>
      </c>
      <c r="C44" t="s">
        <v>10</v>
      </c>
      <c r="D44">
        <v>629.25917553950319</v>
      </c>
      <c r="E44">
        <f t="shared" si="6"/>
        <v>507.93706848790072</v>
      </c>
      <c r="F44">
        <f t="shared" si="7"/>
        <v>1.2388526346635251</v>
      </c>
      <c r="G44" s="13">
        <f t="shared" si="0"/>
        <v>515.39628279644762</v>
      </c>
      <c r="H44">
        <f t="shared" si="1"/>
        <v>626.98937432894172</v>
      </c>
      <c r="I44">
        <f t="shared" si="2"/>
        <v>3.6071006968081566E-3</v>
      </c>
      <c r="M44" s="14"/>
    </row>
    <row r="45" spans="1:13" x14ac:dyDescent="0.25">
      <c r="A45">
        <v>44</v>
      </c>
      <c r="B45">
        <v>2012</v>
      </c>
      <c r="C45" t="s">
        <v>11</v>
      </c>
      <c r="D45">
        <v>583.52934976999404</v>
      </c>
      <c r="E45">
        <f t="shared" si="6"/>
        <v>515.25874655912628</v>
      </c>
      <c r="F45">
        <f t="shared" si="7"/>
        <v>1.132497708513976</v>
      </c>
      <c r="G45" s="13">
        <f t="shared" si="0"/>
        <v>493.90828243741663</v>
      </c>
      <c r="H45">
        <f t="shared" si="1"/>
        <v>612.43152393151615</v>
      </c>
      <c r="I45">
        <f t="shared" si="2"/>
        <v>4.9529940821167427E-2</v>
      </c>
      <c r="M45" s="14"/>
    </row>
    <row r="46" spans="1:13" x14ac:dyDescent="0.25">
      <c r="A46">
        <v>45</v>
      </c>
      <c r="B46">
        <v>2012</v>
      </c>
      <c r="C46" t="s">
        <v>12</v>
      </c>
      <c r="D46">
        <v>596.96212092368955</v>
      </c>
      <c r="E46">
        <f t="shared" si="6"/>
        <v>523.68512234738785</v>
      </c>
      <c r="F46">
        <f t="shared" si="7"/>
        <v>1.1399256832957978</v>
      </c>
      <c r="G46" s="13">
        <f t="shared" si="0"/>
        <v>528.56618165893417</v>
      </c>
      <c r="H46">
        <f t="shared" si="1"/>
        <v>590.90818389765002</v>
      </c>
      <c r="I46">
        <f t="shared" si="2"/>
        <v>1.0141241485594053E-2</v>
      </c>
      <c r="M46" s="14"/>
    </row>
    <row r="47" spans="1:13" x14ac:dyDescent="0.25">
      <c r="A47">
        <v>46</v>
      </c>
      <c r="B47">
        <v>2012</v>
      </c>
      <c r="C47" t="s">
        <v>13</v>
      </c>
      <c r="D47">
        <v>479.81006669698849</v>
      </c>
      <c r="E47">
        <f t="shared" si="6"/>
        <v>530.70361368792658</v>
      </c>
      <c r="F47">
        <f t="shared" si="7"/>
        <v>0.90410175156473427</v>
      </c>
      <c r="G47" s="13">
        <f t="shared" si="0"/>
        <v>508.90053619616367</v>
      </c>
      <c r="H47">
        <f t="shared" si="1"/>
        <v>497.85564122125413</v>
      </c>
      <c r="I47">
        <f t="shared" si="2"/>
        <v>3.7609828923539153E-2</v>
      </c>
      <c r="M47" s="14"/>
    </row>
    <row r="48" spans="1:13" x14ac:dyDescent="0.25">
      <c r="A48">
        <v>47</v>
      </c>
      <c r="B48">
        <v>2012</v>
      </c>
      <c r="C48" t="s">
        <v>14</v>
      </c>
      <c r="D48">
        <v>372.31669315403747</v>
      </c>
      <c r="E48">
        <f t="shared" si="6"/>
        <v>535.43800864191974</v>
      </c>
      <c r="F48">
        <f t="shared" si="7"/>
        <v>0.69534976438893137</v>
      </c>
      <c r="G48" s="13">
        <f t="shared" si="0"/>
        <v>516.73486829824117</v>
      </c>
      <c r="H48">
        <f t="shared" si="1"/>
        <v>383.94560901337212</v>
      </c>
      <c r="I48">
        <f t="shared" si="2"/>
        <v>3.1233936251478946E-2</v>
      </c>
      <c r="M48" s="14"/>
    </row>
    <row r="49" spans="1:13" x14ac:dyDescent="0.25">
      <c r="A49">
        <v>48</v>
      </c>
      <c r="B49">
        <v>2012</v>
      </c>
      <c r="C49" t="s">
        <v>15</v>
      </c>
      <c r="D49">
        <v>474.91667494790363</v>
      </c>
      <c r="E49">
        <f t="shared" si="6"/>
        <v>540.58908639130505</v>
      </c>
      <c r="F49">
        <f t="shared" si="7"/>
        <v>0.87851694920110823</v>
      </c>
      <c r="G49" s="13">
        <f t="shared" si="0"/>
        <v>543.46467235831324</v>
      </c>
      <c r="H49">
        <f t="shared" si="1"/>
        <v>469.88685704485613</v>
      </c>
      <c r="I49">
        <f t="shared" si="2"/>
        <v>1.0590948198648219E-2</v>
      </c>
      <c r="M49" s="14"/>
    </row>
    <row r="50" spans="1:13" x14ac:dyDescent="0.25">
      <c r="A50">
        <v>49</v>
      </c>
      <c r="B50">
        <v>2013</v>
      </c>
      <c r="C50" t="s">
        <v>4</v>
      </c>
      <c r="D50">
        <v>487.30179915843433</v>
      </c>
      <c r="E50">
        <f t="shared" si="6"/>
        <v>544.45623104644471</v>
      </c>
      <c r="F50">
        <f t="shared" si="7"/>
        <v>0.89502474463712245</v>
      </c>
      <c r="G50" s="13">
        <f t="shared" si="0"/>
        <v>545.21488872031887</v>
      </c>
      <c r="H50">
        <f t="shared" si="1"/>
        <v>484.91389908527492</v>
      </c>
      <c r="I50">
        <f t="shared" si="2"/>
        <v>4.9002488340558065E-3</v>
      </c>
      <c r="M50" s="14"/>
    </row>
    <row r="51" spans="1:13" x14ac:dyDescent="0.25">
      <c r="A51">
        <v>50</v>
      </c>
      <c r="B51">
        <v>2013</v>
      </c>
      <c r="C51" t="s">
        <v>5</v>
      </c>
      <c r="D51">
        <v>518.75177943351468</v>
      </c>
      <c r="E51">
        <f t="shared" si="6"/>
        <v>549.29229871529856</v>
      </c>
      <c r="F51">
        <f t="shared" si="7"/>
        <v>0.94440024126824107</v>
      </c>
      <c r="G51" s="13">
        <f t="shared" si="0"/>
        <v>578.8697888879492</v>
      </c>
      <c r="H51">
        <f t="shared" si="1"/>
        <v>490.53012482349334</v>
      </c>
      <c r="I51">
        <f t="shared" si="2"/>
        <v>5.4403002994688227E-2</v>
      </c>
      <c r="M51" s="14"/>
    </row>
    <row r="52" spans="1:13" x14ac:dyDescent="0.25">
      <c r="A52">
        <v>51</v>
      </c>
      <c r="B52">
        <v>2013</v>
      </c>
      <c r="C52" t="s">
        <v>6</v>
      </c>
      <c r="D52">
        <v>562.94056617863123</v>
      </c>
      <c r="E52">
        <f t="shared" si="6"/>
        <v>553.82435276782678</v>
      </c>
      <c r="F52">
        <f t="shared" si="7"/>
        <v>1.0164604777042481</v>
      </c>
      <c r="G52" s="13">
        <f t="shared" si="0"/>
        <v>608.73119859090832</v>
      </c>
      <c r="H52">
        <f t="shared" si="1"/>
        <v>510.67279337810811</v>
      </c>
      <c r="I52">
        <f t="shared" si="2"/>
        <v>9.2847763939501934E-2</v>
      </c>
      <c r="M52" s="14"/>
    </row>
    <row r="53" spans="1:13" x14ac:dyDescent="0.25">
      <c r="A53">
        <v>52</v>
      </c>
      <c r="B53">
        <v>2013</v>
      </c>
      <c r="C53" t="s">
        <v>7</v>
      </c>
      <c r="D53">
        <v>572.91360539671098</v>
      </c>
      <c r="E53">
        <f t="shared" si="6"/>
        <v>557.67620249309948</v>
      </c>
      <c r="F53">
        <f t="shared" si="7"/>
        <v>1.0273230287315336</v>
      </c>
      <c r="G53" s="13">
        <f t="shared" si="0"/>
        <v>572.85334189104537</v>
      </c>
      <c r="H53">
        <f t="shared" si="1"/>
        <v>557.10480250642854</v>
      </c>
      <c r="I53">
        <f t="shared" si="2"/>
        <v>2.7593694304633792E-2</v>
      </c>
      <c r="M53" s="14"/>
    </row>
    <row r="54" spans="1:13" x14ac:dyDescent="0.25">
      <c r="A54">
        <v>53</v>
      </c>
      <c r="B54">
        <v>2013</v>
      </c>
      <c r="C54" t="s">
        <v>8</v>
      </c>
      <c r="D54">
        <v>619.60179052767489</v>
      </c>
      <c r="E54">
        <f t="shared" si="6"/>
        <v>564.04160646394303</v>
      </c>
      <c r="F54">
        <f t="shared" si="7"/>
        <v>1.0985036980020793</v>
      </c>
      <c r="G54" s="13">
        <f t="shared" si="0"/>
        <v>573.7999688228856</v>
      </c>
      <c r="H54">
        <f t="shared" si="1"/>
        <v>606.73092536815943</v>
      </c>
      <c r="I54">
        <f t="shared" si="2"/>
        <v>2.0772801751515559E-2</v>
      </c>
      <c r="M54" s="14"/>
    </row>
    <row r="55" spans="1:13" x14ac:dyDescent="0.25">
      <c r="A55">
        <v>54</v>
      </c>
      <c r="B55">
        <v>2013</v>
      </c>
      <c r="C55" t="s">
        <v>9</v>
      </c>
      <c r="D55">
        <v>622.27866572445043</v>
      </c>
      <c r="E55">
        <f t="shared" si="6"/>
        <v>570.99720611713155</v>
      </c>
      <c r="F55">
        <f t="shared" si="7"/>
        <v>1.0898103511855</v>
      </c>
      <c r="G55" s="13">
        <f t="shared" si="0"/>
        <v>547.60078056729515</v>
      </c>
      <c r="H55">
        <f t="shared" si="1"/>
        <v>643.99939794380452</v>
      </c>
      <c r="I55">
        <f t="shared" si="2"/>
        <v>3.4905153295054774E-2</v>
      </c>
      <c r="M55" s="14"/>
    </row>
    <row r="56" spans="1:13" x14ac:dyDescent="0.25">
      <c r="A56">
        <v>55</v>
      </c>
      <c r="B56">
        <v>2013</v>
      </c>
      <c r="C56" t="s">
        <v>10</v>
      </c>
      <c r="D56">
        <v>655.04414575111014</v>
      </c>
      <c r="E56">
        <f t="shared" si="6"/>
        <v>577.57961321016717</v>
      </c>
      <c r="F56">
        <f t="shared" si="7"/>
        <v>1.1341192292269422</v>
      </c>
      <c r="G56" s="13">
        <f t="shared" si="0"/>
        <v>536.51552636994882</v>
      </c>
      <c r="H56">
        <f t="shared" si="1"/>
        <v>697.817568148703</v>
      </c>
      <c r="I56">
        <f t="shared" si="2"/>
        <v>6.5298533961472893E-2</v>
      </c>
      <c r="M56" s="14"/>
    </row>
    <row r="57" spans="1:13" x14ac:dyDescent="0.25">
      <c r="A57">
        <v>56</v>
      </c>
      <c r="B57">
        <v>2013</v>
      </c>
      <c r="C57" t="s">
        <v>11</v>
      </c>
      <c r="D57">
        <v>673.81000361087899</v>
      </c>
      <c r="E57">
        <f t="shared" si="6"/>
        <v>581.08271246070092</v>
      </c>
      <c r="F57">
        <f t="shared" si="7"/>
        <v>1.1595767507133492</v>
      </c>
      <c r="G57" s="13">
        <f t="shared" si="0"/>
        <v>570.32322659310364</v>
      </c>
      <c r="H57">
        <f t="shared" si="1"/>
        <v>680.96997536986476</v>
      </c>
      <c r="I57">
        <f t="shared" si="2"/>
        <v>1.0626098930879927E-2</v>
      </c>
      <c r="M57" s="14"/>
    </row>
    <row r="58" spans="1:13" x14ac:dyDescent="0.25">
      <c r="A58">
        <v>57</v>
      </c>
      <c r="B58">
        <v>2013</v>
      </c>
      <c r="C58" t="s">
        <v>12</v>
      </c>
      <c r="D58">
        <v>615.45076434348266</v>
      </c>
      <c r="E58">
        <f t="shared" si="6"/>
        <v>581.58828396706213</v>
      </c>
      <c r="F58">
        <f t="shared" si="7"/>
        <v>1.0582241446568383</v>
      </c>
      <c r="G58" s="13">
        <f t="shared" si="0"/>
        <v>544.93651959818658</v>
      </c>
      <c r="H58">
        <f t="shared" si="1"/>
        <v>656.42688722976777</v>
      </c>
      <c r="I58">
        <f t="shared" si="2"/>
        <v>6.6579042971853977E-2</v>
      </c>
      <c r="M58" s="14"/>
    </row>
    <row r="59" spans="1:13" x14ac:dyDescent="0.25">
      <c r="A59">
        <v>58</v>
      </c>
      <c r="B59">
        <v>2013</v>
      </c>
      <c r="C59" t="s">
        <v>13</v>
      </c>
      <c r="D59">
        <v>553.7658166837416</v>
      </c>
      <c r="E59">
        <f t="shared" si="6"/>
        <v>581.2939199919698</v>
      </c>
      <c r="F59">
        <f t="shared" si="7"/>
        <v>0.95264340059051622</v>
      </c>
      <c r="G59" s="13">
        <f t="shared" si="0"/>
        <v>587.34015936233664</v>
      </c>
      <c r="H59">
        <f t="shared" si="1"/>
        <v>552.55148659048041</v>
      </c>
      <c r="I59">
        <f t="shared" si="2"/>
        <v>2.1928585273343197E-3</v>
      </c>
      <c r="M59" s="14"/>
    </row>
    <row r="60" spans="1:13" x14ac:dyDescent="0.25">
      <c r="A60">
        <v>59</v>
      </c>
      <c r="B60">
        <v>2013</v>
      </c>
      <c r="C60" t="s">
        <v>14</v>
      </c>
      <c r="D60">
        <v>451.13063846753033</v>
      </c>
      <c r="E60">
        <f t="shared" si="6"/>
        <v>581.44236784224483</v>
      </c>
      <c r="F60">
        <f t="shared" si="7"/>
        <v>0.77588195050473119</v>
      </c>
      <c r="G60" s="13">
        <f t="shared" si="0"/>
        <v>626.12000842351381</v>
      </c>
      <c r="H60">
        <f t="shared" si="1"/>
        <v>425.7442953475163</v>
      </c>
      <c r="I60">
        <f t="shared" si="2"/>
        <v>5.6272708956878324E-2</v>
      </c>
      <c r="M60" s="14"/>
    </row>
    <row r="61" spans="1:13" x14ac:dyDescent="0.25">
      <c r="A61">
        <v>60</v>
      </c>
      <c r="B61">
        <v>2013</v>
      </c>
      <c r="C61" t="s">
        <v>15</v>
      </c>
      <c r="D61">
        <v>563.03712131093437</v>
      </c>
      <c r="E61">
        <f t="shared" si="6"/>
        <v>586.23363850443752</v>
      </c>
      <c r="F61">
        <f t="shared" si="7"/>
        <v>0.96043127574070863</v>
      </c>
      <c r="G61" s="13">
        <f t="shared" si="0"/>
        <v>644.30415018040947</v>
      </c>
      <c r="H61">
        <f t="shared" si="1"/>
        <v>520.58172454975966</v>
      </c>
      <c r="I61">
        <f t="shared" si="2"/>
        <v>7.5404258714460382E-2</v>
      </c>
      <c r="M61" s="14"/>
    </row>
    <row r="62" spans="1:13" x14ac:dyDescent="0.25">
      <c r="A62">
        <v>61</v>
      </c>
      <c r="B62">
        <v>2014</v>
      </c>
      <c r="C62" t="s">
        <v>4</v>
      </c>
      <c r="D62">
        <v>557.15912302826052</v>
      </c>
      <c r="E62">
        <f t="shared" si="6"/>
        <v>594.92124265156269</v>
      </c>
      <c r="F62">
        <f t="shared" si="7"/>
        <v>0.93652585095970609</v>
      </c>
      <c r="G62" s="13">
        <f t="shared" si="0"/>
        <v>623.37436427686907</v>
      </c>
      <c r="H62">
        <f t="shared" si="1"/>
        <v>536.76383212695305</v>
      </c>
      <c r="I62">
        <f t="shared" si="2"/>
        <v>3.660586367222237E-2</v>
      </c>
      <c r="M62" s="14"/>
    </row>
    <row r="63" spans="1:13" x14ac:dyDescent="0.25">
      <c r="A63">
        <v>62</v>
      </c>
      <c r="B63">
        <v>2014</v>
      </c>
      <c r="C63" t="s">
        <v>5</v>
      </c>
      <c r="D63">
        <v>532.96883757649721</v>
      </c>
      <c r="E63">
        <f t="shared" si="6"/>
        <v>601.06086628511423</v>
      </c>
      <c r="F63">
        <f t="shared" si="7"/>
        <v>0.88671358837672609</v>
      </c>
      <c r="G63" s="13">
        <f t="shared" si="0"/>
        <v>594.73445821944154</v>
      </c>
      <c r="H63">
        <f t="shared" si="1"/>
        <v>542.51734635898981</v>
      </c>
      <c r="I63">
        <f t="shared" si="2"/>
        <v>1.791569808454721E-2</v>
      </c>
      <c r="M63" s="14"/>
    </row>
    <row r="64" spans="1:13" x14ac:dyDescent="0.25">
      <c r="A64">
        <v>63</v>
      </c>
      <c r="B64">
        <v>2014</v>
      </c>
      <c r="C64" t="s">
        <v>6</v>
      </c>
      <c r="D64">
        <v>560.85722418831529</v>
      </c>
      <c r="E64">
        <f t="shared" si="6"/>
        <v>607.4732791205895</v>
      </c>
      <c r="F64">
        <f t="shared" si="7"/>
        <v>0.92326237789461607</v>
      </c>
      <c r="G64" s="13">
        <f t="shared" si="0"/>
        <v>606.47839368923178</v>
      </c>
      <c r="H64">
        <f t="shared" si="1"/>
        <v>564.32095901315643</v>
      </c>
      <c r="I64">
        <f t="shared" si="2"/>
        <v>6.1757871263117487E-3</v>
      </c>
      <c r="M64" s="14"/>
    </row>
    <row r="65" spans="1:13" x14ac:dyDescent="0.25">
      <c r="A65">
        <v>64</v>
      </c>
      <c r="B65">
        <v>2014</v>
      </c>
      <c r="C65" t="s">
        <v>7</v>
      </c>
      <c r="D65">
        <v>567.93221198481478</v>
      </c>
      <c r="E65">
        <f t="shared" si="6"/>
        <v>615.35002472398151</v>
      </c>
      <c r="F65">
        <f t="shared" si="7"/>
        <v>0.92294172286669485</v>
      </c>
      <c r="G65" s="13">
        <f t="shared" si="0"/>
        <v>567.87247246082325</v>
      </c>
      <c r="H65">
        <f t="shared" si="1"/>
        <v>615.12291248598365</v>
      </c>
      <c r="I65">
        <f t="shared" si="2"/>
        <v>8.3092135831222463E-2</v>
      </c>
      <c r="M65" s="14"/>
    </row>
    <row r="66" spans="1:13" x14ac:dyDescent="0.25">
      <c r="A66">
        <v>65</v>
      </c>
      <c r="B66">
        <v>2014</v>
      </c>
      <c r="C66" t="s">
        <v>8</v>
      </c>
      <c r="D66">
        <v>628.14593234616984</v>
      </c>
      <c r="E66">
        <f t="shared" si="6"/>
        <v>620.57291466461527</v>
      </c>
      <c r="F66">
        <f t="shared" si="7"/>
        <v>1.0122032681456092</v>
      </c>
      <c r="G66" s="13">
        <f t="shared" si="0"/>
        <v>581.71251585554592</v>
      </c>
      <c r="H66">
        <f t="shared" si="1"/>
        <v>669.37356300535839</v>
      </c>
      <c r="I66">
        <f t="shared" si="2"/>
        <v>6.5633841653961536E-2</v>
      </c>
      <c r="M66" s="14"/>
    </row>
    <row r="67" spans="1:13" x14ac:dyDescent="0.25">
      <c r="A67">
        <v>66</v>
      </c>
      <c r="B67">
        <v>2014</v>
      </c>
      <c r="C67" t="s">
        <v>9</v>
      </c>
      <c r="D67">
        <v>728.7250197985818</v>
      </c>
      <c r="E67">
        <f t="shared" si="6"/>
        <v>623.70465586268676</v>
      </c>
      <c r="F67">
        <f t="shared" si="7"/>
        <v>1.1683815616072875</v>
      </c>
      <c r="G67" s="13">
        <f t="shared" ref="G67:G94" si="10">D67/VLOOKUP(C67,J$2:M$13,4,FALSE)</f>
        <v>641.27281174913924</v>
      </c>
      <c r="H67">
        <f t="shared" ref="H67:H106" si="11">(K$16+K$17*A67)*VLOOKUP(C67,J$2:M$13,4,FALSE)</f>
        <v>709.9226685223374</v>
      </c>
      <c r="I67">
        <f t="shared" ref="I67:I105" si="12">ABS(D67-H67)/D67</f>
        <v>2.5801709513749545E-2</v>
      </c>
      <c r="M67" s="14"/>
    </row>
    <row r="68" spans="1:13" x14ac:dyDescent="0.25">
      <c r="A68">
        <v>67</v>
      </c>
      <c r="B68">
        <v>2014</v>
      </c>
      <c r="C68" t="s">
        <v>10</v>
      </c>
      <c r="D68">
        <v>757.10029120798106</v>
      </c>
      <c r="E68">
        <f t="shared" si="6"/>
        <v>626.63308861321798</v>
      </c>
      <c r="F68">
        <f t="shared" si="7"/>
        <v>1.2082035005261149</v>
      </c>
      <c r="G68" s="13">
        <f t="shared" si="10"/>
        <v>620.10486451493205</v>
      </c>
      <c r="H68">
        <f t="shared" si="11"/>
        <v>768.64576196846429</v>
      </c>
      <c r="I68">
        <f t="shared" si="12"/>
        <v>1.524959228593349E-2</v>
      </c>
      <c r="M68" s="14"/>
    </row>
    <row r="69" spans="1:13" x14ac:dyDescent="0.25">
      <c r="A69">
        <v>68</v>
      </c>
      <c r="B69">
        <v>2014</v>
      </c>
      <c r="C69" t="s">
        <v>11</v>
      </c>
      <c r="D69">
        <v>719.10482535924757</v>
      </c>
      <c r="E69">
        <f t="shared" si="6"/>
        <v>631.43752027469759</v>
      </c>
      <c r="F69">
        <f t="shared" si="7"/>
        <v>1.1388376557769511</v>
      </c>
      <c r="G69" s="13">
        <f t="shared" si="10"/>
        <v>608.66146548693769</v>
      </c>
      <c r="H69">
        <f t="shared" si="11"/>
        <v>749.50842680821347</v>
      </c>
      <c r="I69">
        <f t="shared" si="12"/>
        <v>4.2279790618533243E-2</v>
      </c>
      <c r="M69" s="14"/>
    </row>
    <row r="70" spans="1:13" x14ac:dyDescent="0.25">
      <c r="A70">
        <v>69</v>
      </c>
      <c r="B70">
        <v>2014</v>
      </c>
      <c r="C70" t="s">
        <v>12</v>
      </c>
      <c r="D70">
        <v>724.05385064651705</v>
      </c>
      <c r="E70">
        <f t="shared" si="6"/>
        <v>636.61964627053999</v>
      </c>
      <c r="F70">
        <f t="shared" si="7"/>
        <v>1.1373413542736015</v>
      </c>
      <c r="G70" s="13">
        <f t="shared" si="10"/>
        <v>641.09658843931925</v>
      </c>
      <c r="H70">
        <f t="shared" si="11"/>
        <v>721.94559056188564</v>
      </c>
      <c r="I70">
        <f t="shared" si="12"/>
        <v>2.9117448691819234E-3</v>
      </c>
      <c r="M70" s="14"/>
    </row>
    <row r="71" spans="1:13" x14ac:dyDescent="0.25">
      <c r="A71">
        <v>70</v>
      </c>
      <c r="B71">
        <v>2014</v>
      </c>
      <c r="C71" t="s">
        <v>13</v>
      </c>
      <c r="D71">
        <v>634.2046248621175</v>
      </c>
      <c r="E71">
        <f t="shared" si="6"/>
        <v>642.11392413153419</v>
      </c>
      <c r="F71">
        <f t="shared" si="7"/>
        <v>0.98768240498737958</v>
      </c>
      <c r="G71" s="13">
        <f t="shared" si="10"/>
        <v>672.65590293302637</v>
      </c>
      <c r="H71">
        <f t="shared" si="11"/>
        <v>607.2473319597068</v>
      </c>
      <c r="I71">
        <f t="shared" si="12"/>
        <v>4.2505670639458815E-2</v>
      </c>
      <c r="M71" s="14"/>
    </row>
    <row r="72" spans="1:13" x14ac:dyDescent="0.25">
      <c r="A72">
        <v>71</v>
      </c>
      <c r="B72">
        <v>2014</v>
      </c>
      <c r="C72" t="s">
        <v>14</v>
      </c>
      <c r="D72">
        <v>496.04118886436436</v>
      </c>
      <c r="E72">
        <f t="shared" si="6"/>
        <v>648.95235526865304</v>
      </c>
      <c r="F72">
        <f t="shared" si="7"/>
        <v>0.76437227608028857</v>
      </c>
      <c r="G72" s="13">
        <f t="shared" si="10"/>
        <v>688.4509427362234</v>
      </c>
      <c r="H72">
        <f t="shared" si="11"/>
        <v>467.54298168166042</v>
      </c>
      <c r="I72">
        <f t="shared" si="12"/>
        <v>5.7451291994416169E-2</v>
      </c>
      <c r="M72" s="14"/>
    </row>
    <row r="73" spans="1:13" x14ac:dyDescent="0.25">
      <c r="A73">
        <v>72</v>
      </c>
      <c r="B73">
        <v>2014</v>
      </c>
      <c r="C73" t="s">
        <v>15</v>
      </c>
      <c r="D73">
        <v>593.28835966781548</v>
      </c>
      <c r="E73">
        <f t="shared" ref="E73:E94" si="13">AVERAGE(D67:D79,D68:D78)</f>
        <v>654.68007486648423</v>
      </c>
      <c r="F73">
        <f t="shared" ref="F73:F94" si="14">D73/E73</f>
        <v>0.90622638819244805</v>
      </c>
      <c r="G73" s="13">
        <f t="shared" si="10"/>
        <v>678.92175829842108</v>
      </c>
      <c r="H73">
        <f t="shared" si="11"/>
        <v>571.27659205466318</v>
      </c>
      <c r="I73">
        <f t="shared" si="12"/>
        <v>3.7101296956975151E-2</v>
      </c>
      <c r="M73" s="14"/>
    </row>
    <row r="74" spans="1:13" x14ac:dyDescent="0.25">
      <c r="A74">
        <v>73</v>
      </c>
      <c r="B74">
        <v>2015</v>
      </c>
      <c r="C74" t="s">
        <v>4</v>
      </c>
      <c r="D74">
        <v>597.19027068413016</v>
      </c>
      <c r="E74">
        <f t="shared" si="13"/>
        <v>657.57977659122128</v>
      </c>
      <c r="F74">
        <f t="shared" si="14"/>
        <v>0.90816398548608079</v>
      </c>
      <c r="G74" s="13">
        <f t="shared" si="10"/>
        <v>668.16298962615804</v>
      </c>
      <c r="H74">
        <f t="shared" si="11"/>
        <v>588.61376516863106</v>
      </c>
      <c r="I74">
        <f t="shared" si="12"/>
        <v>1.4361428738070375E-2</v>
      </c>
      <c r="M74" s="14"/>
    </row>
    <row r="75" spans="1:13" x14ac:dyDescent="0.25">
      <c r="A75">
        <v>74</v>
      </c>
      <c r="B75">
        <v>2015</v>
      </c>
      <c r="C75" t="s">
        <v>5</v>
      </c>
      <c r="D75">
        <v>608.24404979613826</v>
      </c>
      <c r="E75">
        <f t="shared" si="13"/>
        <v>662.14191317794211</v>
      </c>
      <c r="F75">
        <f t="shared" si="14"/>
        <v>0.91860073753204696</v>
      </c>
      <c r="G75" s="13">
        <f t="shared" si="10"/>
        <v>678.73329530037324</v>
      </c>
      <c r="H75">
        <f t="shared" si="11"/>
        <v>594.50456789448617</v>
      </c>
      <c r="I75">
        <f t="shared" si="12"/>
        <v>2.2588764996972956E-2</v>
      </c>
      <c r="M75" s="14"/>
    </row>
    <row r="76" spans="1:13" x14ac:dyDescent="0.25">
      <c r="A76">
        <v>75</v>
      </c>
      <c r="B76">
        <v>2015</v>
      </c>
      <c r="C76" t="s">
        <v>6</v>
      </c>
      <c r="D76">
        <v>609.9530358688919</v>
      </c>
      <c r="E76">
        <f t="shared" si="13"/>
        <v>668.29299648743893</v>
      </c>
      <c r="F76">
        <f t="shared" si="14"/>
        <v>0.91270301959592126</v>
      </c>
      <c r="G76" s="13">
        <f t="shared" si="10"/>
        <v>659.56774998306742</v>
      </c>
      <c r="H76">
        <f t="shared" si="11"/>
        <v>617.96912464820468</v>
      </c>
      <c r="I76">
        <f t="shared" si="12"/>
        <v>1.3142140964826384E-2</v>
      </c>
      <c r="M76" s="14"/>
    </row>
    <row r="77" spans="1:13" x14ac:dyDescent="0.25">
      <c r="A77">
        <v>76</v>
      </c>
      <c r="B77">
        <v>2015</v>
      </c>
      <c r="C77" t="s">
        <v>7</v>
      </c>
      <c r="D77">
        <v>650.69906896810085</v>
      </c>
      <c r="E77">
        <f t="shared" si="13"/>
        <v>671.24467888678612</v>
      </c>
      <c r="F77">
        <f t="shared" si="14"/>
        <v>0.96939177238207863</v>
      </c>
      <c r="G77" s="13">
        <f t="shared" si="10"/>
        <v>650.63062338283282</v>
      </c>
      <c r="H77">
        <f t="shared" si="11"/>
        <v>673.14102246553887</v>
      </c>
      <c r="I77">
        <f t="shared" si="12"/>
        <v>3.4488989715364404E-2</v>
      </c>
      <c r="M77" s="14"/>
    </row>
    <row r="78" spans="1:13" x14ac:dyDescent="0.25">
      <c r="A78">
        <v>77</v>
      </c>
      <c r="B78">
        <v>2015</v>
      </c>
      <c r="C78" t="s">
        <v>8</v>
      </c>
      <c r="D78">
        <v>709.50142265373563</v>
      </c>
      <c r="E78">
        <f t="shared" si="13"/>
        <v>674.59532904263256</v>
      </c>
      <c r="F78">
        <f t="shared" si="14"/>
        <v>1.051743752303534</v>
      </c>
      <c r="G78" s="13">
        <f t="shared" si="10"/>
        <v>657.05409574719852</v>
      </c>
      <c r="H78">
        <f t="shared" si="11"/>
        <v>732.01620064255735</v>
      </c>
      <c r="I78">
        <f t="shared" si="12"/>
        <v>3.1733238679931178E-2</v>
      </c>
      <c r="M78" s="14"/>
    </row>
    <row r="79" spans="1:13" x14ac:dyDescent="0.25">
      <c r="A79">
        <v>78</v>
      </c>
      <c r="B79">
        <v>2015</v>
      </c>
      <c r="C79" t="s">
        <v>9</v>
      </c>
      <c r="D79">
        <v>784.83479983896552</v>
      </c>
      <c r="E79">
        <f t="shared" si="13"/>
        <v>679.61645356198642</v>
      </c>
      <c r="F79">
        <f t="shared" si="14"/>
        <v>1.154820186776691</v>
      </c>
      <c r="G79" s="13">
        <f t="shared" si="10"/>
        <v>690.64901736242791</v>
      </c>
      <c r="H79">
        <f t="shared" si="11"/>
        <v>775.84593910087028</v>
      </c>
      <c r="I79">
        <f t="shared" si="12"/>
        <v>1.1453188288719612E-2</v>
      </c>
      <c r="M79" s="14"/>
    </row>
    <row r="80" spans="1:13" x14ac:dyDescent="0.25">
      <c r="A80">
        <v>79</v>
      </c>
      <c r="B80">
        <v>2015</v>
      </c>
      <c r="C80" t="s">
        <v>10</v>
      </c>
      <c r="D80">
        <v>770.5833525612835</v>
      </c>
      <c r="E80">
        <f t="shared" si="13"/>
        <v>684.57218055229725</v>
      </c>
      <c r="F80">
        <f t="shared" si="14"/>
        <v>1.1256422251041438</v>
      </c>
      <c r="G80" s="13">
        <f t="shared" si="10"/>
        <v>631.14819923667142</v>
      </c>
      <c r="H80">
        <f t="shared" si="11"/>
        <v>839.47395578822568</v>
      </c>
      <c r="I80">
        <f t="shared" si="12"/>
        <v>8.9400585930077422E-2</v>
      </c>
      <c r="M80" s="14"/>
    </row>
    <row r="81" spans="1:13" x14ac:dyDescent="0.25">
      <c r="A81">
        <v>80</v>
      </c>
      <c r="B81">
        <v>2015</v>
      </c>
      <c r="C81" t="s">
        <v>11</v>
      </c>
      <c r="D81">
        <v>815.11304208724664</v>
      </c>
      <c r="E81">
        <f t="shared" si="13"/>
        <v>689.62812073039743</v>
      </c>
      <c r="F81">
        <f t="shared" si="14"/>
        <v>1.1819602733484038</v>
      </c>
      <c r="G81" s="13">
        <f t="shared" si="10"/>
        <v>689.9243076090969</v>
      </c>
      <c r="H81">
        <f t="shared" si="11"/>
        <v>818.04687824656207</v>
      </c>
      <c r="I81">
        <f t="shared" si="12"/>
        <v>3.5992997386016632E-3</v>
      </c>
      <c r="M81" s="14"/>
    </row>
    <row r="82" spans="1:13" x14ac:dyDescent="0.25">
      <c r="A82">
        <v>81</v>
      </c>
      <c r="B82">
        <v>2015</v>
      </c>
      <c r="C82" t="s">
        <v>12</v>
      </c>
      <c r="D82">
        <v>775.67163334643942</v>
      </c>
      <c r="E82">
        <f t="shared" si="13"/>
        <v>696.9338966355931</v>
      </c>
      <c r="F82">
        <f t="shared" si="14"/>
        <v>1.1129773384404864</v>
      </c>
      <c r="G82" s="13">
        <f t="shared" si="10"/>
        <v>686.80034978548724</v>
      </c>
      <c r="H82">
        <f t="shared" si="11"/>
        <v>787.46429389400362</v>
      </c>
      <c r="I82">
        <f t="shared" si="12"/>
        <v>1.5203160771379173E-2</v>
      </c>
      <c r="M82" s="14"/>
    </row>
    <row r="83" spans="1:13" x14ac:dyDescent="0.25">
      <c r="A83">
        <v>82</v>
      </c>
      <c r="B83">
        <v>2015</v>
      </c>
      <c r="C83" t="s">
        <v>13</v>
      </c>
      <c r="D83">
        <v>653.4272197465275</v>
      </c>
      <c r="E83">
        <f t="shared" si="13"/>
        <v>706.04549041510893</v>
      </c>
      <c r="F83">
        <f t="shared" si="14"/>
        <v>0.92547467354030499</v>
      </c>
      <c r="G83" s="13">
        <f t="shared" si="10"/>
        <v>693.04394712538738</v>
      </c>
      <c r="H83">
        <f t="shared" si="11"/>
        <v>661.94317732893296</v>
      </c>
      <c r="I83">
        <f t="shared" si="12"/>
        <v>1.3032756097471588E-2</v>
      </c>
      <c r="M83" s="14"/>
    </row>
    <row r="84" spans="1:13" x14ac:dyDescent="0.25">
      <c r="A84">
        <v>83</v>
      </c>
      <c r="B84">
        <v>2015</v>
      </c>
      <c r="C84" t="s">
        <v>14</v>
      </c>
      <c r="D84">
        <v>557.23419772026989</v>
      </c>
      <c r="E84">
        <f t="shared" si="13"/>
        <v>712.40328794029381</v>
      </c>
      <c r="F84">
        <f t="shared" si="14"/>
        <v>0.78218925593584776</v>
      </c>
      <c r="G84" s="13">
        <f t="shared" si="10"/>
        <v>773.3801493857012</v>
      </c>
      <c r="H84">
        <f t="shared" si="11"/>
        <v>509.34166801580449</v>
      </c>
      <c r="I84">
        <f t="shared" si="12"/>
        <v>8.5946860225738206E-2</v>
      </c>
      <c r="M84" s="14"/>
    </row>
    <row r="85" spans="1:13" x14ac:dyDescent="0.25">
      <c r="A85">
        <v>84</v>
      </c>
      <c r="B85">
        <v>2015</v>
      </c>
      <c r="C85" t="s">
        <v>15</v>
      </c>
      <c r="D85">
        <v>652.60233927640206</v>
      </c>
      <c r="E85">
        <f t="shared" si="13"/>
        <v>716.06113148342058</v>
      </c>
      <c r="F85">
        <f t="shared" si="14"/>
        <v>0.91137796842072016</v>
      </c>
      <c r="G85" s="13">
        <f t="shared" si="10"/>
        <v>746.79693344948157</v>
      </c>
      <c r="H85">
        <f t="shared" si="11"/>
        <v>621.97145955956671</v>
      </c>
      <c r="I85">
        <f t="shared" si="12"/>
        <v>4.6936515352976695E-2</v>
      </c>
      <c r="M85" s="14"/>
    </row>
    <row r="86" spans="1:13" x14ac:dyDescent="0.25">
      <c r="A86">
        <v>85</v>
      </c>
      <c r="B86">
        <v>2016</v>
      </c>
      <c r="C86" t="s">
        <v>4</v>
      </c>
      <c r="D86">
        <v>656.81373884300274</v>
      </c>
      <c r="E86">
        <f t="shared" si="13"/>
        <v>722.15776613783135</v>
      </c>
      <c r="F86">
        <f t="shared" si="14"/>
        <v>0.90951557906204528</v>
      </c>
      <c r="G86" s="13">
        <f t="shared" si="10"/>
        <v>734.87237303803863</v>
      </c>
      <c r="H86">
        <f t="shared" si="11"/>
        <v>640.46369821030908</v>
      </c>
      <c r="I86">
        <f t="shared" si="12"/>
        <v>2.4892963812685701E-2</v>
      </c>
      <c r="M86" s="14"/>
    </row>
    <row r="87" spans="1:13" x14ac:dyDescent="0.25">
      <c r="A87">
        <v>86</v>
      </c>
      <c r="B87">
        <v>2016</v>
      </c>
      <c r="C87" t="s">
        <v>5</v>
      </c>
      <c r="D87">
        <v>669.96314591167106</v>
      </c>
      <c r="E87">
        <f t="shared" si="13"/>
        <v>726.79568953136379</v>
      </c>
      <c r="F87">
        <f t="shared" si="14"/>
        <v>0.92180396163832756</v>
      </c>
      <c r="G87" s="13">
        <f t="shared" si="10"/>
        <v>747.60500149050586</v>
      </c>
      <c r="H87">
        <f t="shared" si="11"/>
        <v>646.49178942998276</v>
      </c>
      <c r="I87">
        <f t="shared" si="12"/>
        <v>3.5033802418712151E-2</v>
      </c>
      <c r="M87" s="14"/>
    </row>
    <row r="88" spans="1:13" x14ac:dyDescent="0.25">
      <c r="A88">
        <v>87</v>
      </c>
      <c r="B88">
        <v>2016</v>
      </c>
      <c r="C88" t="s">
        <v>6</v>
      </c>
      <c r="D88">
        <v>723.57256147805265</v>
      </c>
      <c r="E88">
        <f t="shared" si="13"/>
        <v>727.48311502230069</v>
      </c>
      <c r="F88">
        <f t="shared" si="14"/>
        <v>0.9946245439055611</v>
      </c>
      <c r="G88" s="13">
        <f t="shared" si="10"/>
        <v>782.42929907499752</v>
      </c>
      <c r="H88">
        <f t="shared" si="11"/>
        <v>671.61729028325294</v>
      </c>
      <c r="I88">
        <f t="shared" si="12"/>
        <v>7.1803816176597257E-2</v>
      </c>
      <c r="M88" s="14"/>
    </row>
    <row r="89" spans="1:13" x14ac:dyDescent="0.25">
      <c r="A89">
        <v>88</v>
      </c>
      <c r="B89">
        <v>2016</v>
      </c>
      <c r="C89" t="s">
        <v>7</v>
      </c>
      <c r="D89">
        <v>755.75779406732431</v>
      </c>
      <c r="E89">
        <f t="shared" si="13"/>
        <v>730.31025042337967</v>
      </c>
      <c r="F89">
        <f t="shared" si="14"/>
        <v>1.0348448397502186</v>
      </c>
      <c r="G89" s="13">
        <f t="shared" si="10"/>
        <v>755.67829758884022</v>
      </c>
      <c r="H89">
        <f t="shared" si="11"/>
        <v>731.15913244509409</v>
      </c>
      <c r="I89">
        <f t="shared" si="12"/>
        <v>3.2548339977872501E-2</v>
      </c>
      <c r="M89" s="14"/>
    </row>
    <row r="90" spans="1:13" x14ac:dyDescent="0.25">
      <c r="A90">
        <v>89</v>
      </c>
      <c r="B90">
        <v>2016</v>
      </c>
      <c r="C90" t="s">
        <v>8</v>
      </c>
      <c r="D90">
        <v>757.02983815894572</v>
      </c>
      <c r="E90">
        <f t="shared" si="13"/>
        <v>736.46884988535794</v>
      </c>
      <c r="F90">
        <f t="shared" si="14"/>
        <v>1.0279183407102532</v>
      </c>
      <c r="G90" s="13">
        <f t="shared" si="10"/>
        <v>701.0691450127357</v>
      </c>
      <c r="H90">
        <f t="shared" si="11"/>
        <v>794.6588382797562</v>
      </c>
      <c r="I90">
        <f t="shared" si="12"/>
        <v>4.9706099051950316E-2</v>
      </c>
      <c r="M90" s="14"/>
    </row>
    <row r="91" spans="1:13" x14ac:dyDescent="0.25">
      <c r="A91">
        <v>90</v>
      </c>
      <c r="B91">
        <v>2016</v>
      </c>
      <c r="C91" t="s">
        <v>9</v>
      </c>
      <c r="D91">
        <v>825.09462936879868</v>
      </c>
      <c r="E91">
        <f t="shared" si="13"/>
        <v>743.11343886886982</v>
      </c>
      <c r="F91">
        <f t="shared" si="14"/>
        <v>1.1103212325492546</v>
      </c>
      <c r="G91" s="13">
        <f t="shared" si="10"/>
        <v>726.07737975112843</v>
      </c>
      <c r="H91">
        <f t="shared" si="11"/>
        <v>841.76920967940328</v>
      </c>
      <c r="I91">
        <f t="shared" si="12"/>
        <v>2.0209294445851296E-2</v>
      </c>
      <c r="M91" s="14"/>
    </row>
    <row r="92" spans="1:13" x14ac:dyDescent="0.25">
      <c r="A92">
        <v>91</v>
      </c>
      <c r="B92">
        <v>2016</v>
      </c>
      <c r="C92" t="s">
        <v>10</v>
      </c>
      <c r="D92">
        <v>876.64275473730629</v>
      </c>
      <c r="E92">
        <f t="shared" si="13"/>
        <v>747.92929278914653</v>
      </c>
      <c r="F92">
        <f t="shared" si="14"/>
        <v>1.1720930884631713</v>
      </c>
      <c r="G92" s="13">
        <f t="shared" si="10"/>
        <v>718.0164146906136</v>
      </c>
      <c r="H92">
        <f t="shared" si="11"/>
        <v>910.30214960798696</v>
      </c>
      <c r="I92">
        <f t="shared" si="12"/>
        <v>3.8395794283119358E-2</v>
      </c>
      <c r="M92" s="14"/>
    </row>
    <row r="93" spans="1:13" x14ac:dyDescent="0.25">
      <c r="A93">
        <v>92</v>
      </c>
      <c r="B93">
        <v>2016</v>
      </c>
      <c r="C93" t="s">
        <v>11</v>
      </c>
      <c r="D93">
        <v>820.36380135600757</v>
      </c>
      <c r="E93">
        <f t="shared" si="13"/>
        <v>752.6492297655027</v>
      </c>
      <c r="F93">
        <f t="shared" si="14"/>
        <v>1.0899682998567635</v>
      </c>
      <c r="G93" s="13">
        <f t="shared" si="10"/>
        <v>694.36863160573614</v>
      </c>
      <c r="H93">
        <f t="shared" si="11"/>
        <v>886.58532968491056</v>
      </c>
      <c r="I93">
        <f t="shared" si="12"/>
        <v>8.0722148173094851E-2</v>
      </c>
      <c r="M93" s="14"/>
    </row>
    <row r="94" spans="1:13" ht="18.75" x14ac:dyDescent="0.3">
      <c r="A94">
        <v>93</v>
      </c>
      <c r="B94">
        <v>2016</v>
      </c>
      <c r="C94" t="s">
        <v>12</v>
      </c>
      <c r="D94">
        <v>786.91908586015722</v>
      </c>
      <c r="E94" s="4">
        <f t="shared" si="13"/>
        <v>755.90885726281033</v>
      </c>
      <c r="F94">
        <f t="shared" si="14"/>
        <v>1.0410237666874771</v>
      </c>
      <c r="G94" s="13">
        <f t="shared" si="10"/>
        <v>696.75914418833338</v>
      </c>
      <c r="H94">
        <f t="shared" si="11"/>
        <v>852.98299722612148</v>
      </c>
      <c r="I94">
        <f t="shared" si="12"/>
        <v>8.3952610316665302E-2</v>
      </c>
      <c r="M94" s="14"/>
    </row>
    <row r="95" spans="1:13" x14ac:dyDescent="0.25">
      <c r="A95">
        <v>94</v>
      </c>
      <c r="B95">
        <v>2016</v>
      </c>
      <c r="C95" t="s">
        <v>13</v>
      </c>
      <c r="D95">
        <v>710.03101685870513</v>
      </c>
      <c r="E95" s="3"/>
      <c r="F95" s="3"/>
      <c r="H95">
        <f t="shared" si="11"/>
        <v>716.63902269815924</v>
      </c>
      <c r="I95">
        <f t="shared" si="12"/>
        <v>9.3066439106970576E-3</v>
      </c>
      <c r="M95" s="14"/>
    </row>
    <row r="96" spans="1:13" x14ac:dyDescent="0.25">
      <c r="A96">
        <v>95</v>
      </c>
      <c r="B96">
        <v>2016</v>
      </c>
      <c r="C96" t="s">
        <v>14</v>
      </c>
      <c r="D96">
        <v>648.43678769557471</v>
      </c>
      <c r="E96" s="3"/>
      <c r="F96" s="3"/>
      <c r="H96">
        <f t="shared" si="11"/>
        <v>551.14035434994867</v>
      </c>
      <c r="I96">
        <f t="shared" si="12"/>
        <v>0.15004767649195183</v>
      </c>
      <c r="M96" s="14"/>
    </row>
    <row r="97" spans="1:13" x14ac:dyDescent="0.25">
      <c r="A97">
        <v>96</v>
      </c>
      <c r="B97">
        <v>2016</v>
      </c>
      <c r="C97" t="s">
        <v>15</v>
      </c>
      <c r="D97">
        <v>720.8698849053842</v>
      </c>
      <c r="E97" s="3"/>
      <c r="F97" s="3"/>
      <c r="H97">
        <f t="shared" si="11"/>
        <v>672.66632706447012</v>
      </c>
      <c r="I97">
        <f t="shared" si="12"/>
        <v>6.6868597024608539E-2</v>
      </c>
      <c r="M97" s="14"/>
    </row>
    <row r="98" spans="1:13" x14ac:dyDescent="0.25">
      <c r="A98">
        <v>97</v>
      </c>
      <c r="B98">
        <v>2017</v>
      </c>
      <c r="C98" t="s">
        <v>4</v>
      </c>
      <c r="D98">
        <v>704.12668730066321</v>
      </c>
      <c r="E98" s="3"/>
      <c r="F98" s="3"/>
      <c r="H98">
        <f t="shared" si="11"/>
        <v>692.31363125198709</v>
      </c>
      <c r="I98">
        <f t="shared" si="12"/>
        <v>1.6776890099085142E-2</v>
      </c>
      <c r="M98" s="14"/>
    </row>
    <row r="99" spans="1:13" x14ac:dyDescent="0.25">
      <c r="A99">
        <v>98</v>
      </c>
      <c r="B99">
        <v>2017</v>
      </c>
      <c r="C99" t="s">
        <v>5</v>
      </c>
      <c r="D99">
        <v>735.92868488655824</v>
      </c>
      <c r="E99" s="3"/>
      <c r="F99" s="3"/>
      <c r="H99">
        <f t="shared" si="11"/>
        <v>698.47901096547912</v>
      </c>
      <c r="I99">
        <f t="shared" si="12"/>
        <v>5.088763991697362E-2</v>
      </c>
      <c r="M99" s="14"/>
    </row>
    <row r="100" spans="1:13" x14ac:dyDescent="0.25">
      <c r="A100">
        <v>99</v>
      </c>
      <c r="B100">
        <v>2017</v>
      </c>
      <c r="C100" t="s">
        <v>6</v>
      </c>
      <c r="D100">
        <v>735.83808243854162</v>
      </c>
      <c r="E100" s="3"/>
      <c r="F100" s="3"/>
      <c r="H100">
        <f t="shared" si="11"/>
        <v>725.2654559183012</v>
      </c>
      <c r="I100">
        <f t="shared" si="12"/>
        <v>1.4368142628882573E-2</v>
      </c>
      <c r="M100" s="14"/>
    </row>
    <row r="101" spans="1:13" x14ac:dyDescent="0.25">
      <c r="A101">
        <v>100</v>
      </c>
      <c r="B101">
        <v>2017</v>
      </c>
      <c r="C101" t="s">
        <v>7</v>
      </c>
      <c r="D101" s="15">
        <v>761.47057964058899</v>
      </c>
      <c r="H101" s="1">
        <f t="shared" si="11"/>
        <v>789.17724242464931</v>
      </c>
      <c r="I101">
        <f t="shared" si="12"/>
        <v>3.6385729829690523E-2</v>
      </c>
      <c r="M101" s="14"/>
    </row>
    <row r="102" spans="1:13" x14ac:dyDescent="0.25">
      <c r="A102">
        <v>101</v>
      </c>
      <c r="B102">
        <v>2017</v>
      </c>
      <c r="C102" t="s">
        <v>8</v>
      </c>
      <c r="D102" s="15">
        <v>811.58361006548023</v>
      </c>
      <c r="H102" s="1">
        <f t="shared" si="11"/>
        <v>857.30147591695516</v>
      </c>
      <c r="I102">
        <f t="shared" si="12"/>
        <v>5.6331677087202776E-2</v>
      </c>
      <c r="M102" s="14"/>
    </row>
    <row r="103" spans="1:13" x14ac:dyDescent="0.25">
      <c r="A103">
        <v>102</v>
      </c>
      <c r="B103">
        <v>2017</v>
      </c>
      <c r="C103" t="s">
        <v>9</v>
      </c>
      <c r="D103" s="15">
        <v>869.18557594058643</v>
      </c>
      <c r="H103" s="1">
        <f t="shared" si="11"/>
        <v>907.69248025793627</v>
      </c>
      <c r="I103">
        <f t="shared" si="12"/>
        <v>4.4302281794862633E-2</v>
      </c>
      <c r="M103" s="14"/>
    </row>
    <row r="104" spans="1:13" x14ac:dyDescent="0.25">
      <c r="A104">
        <v>103</v>
      </c>
      <c r="B104">
        <v>2017</v>
      </c>
      <c r="C104" t="s">
        <v>10</v>
      </c>
      <c r="D104" s="15">
        <v>910.71202702988671</v>
      </c>
      <c r="H104" s="1">
        <f t="shared" si="11"/>
        <v>981.13034342774824</v>
      </c>
      <c r="I104">
        <f t="shared" si="12"/>
        <v>7.7322264676263713E-2</v>
      </c>
      <c r="M104" s="14"/>
    </row>
    <row r="105" spans="1:13" x14ac:dyDescent="0.25">
      <c r="A105">
        <v>104</v>
      </c>
      <c r="B105">
        <v>2017</v>
      </c>
      <c r="C105" t="s">
        <v>11</v>
      </c>
      <c r="D105" s="15">
        <v>934.31464708044564</v>
      </c>
      <c r="H105" s="1">
        <f t="shared" si="11"/>
        <v>955.12378112325928</v>
      </c>
      <c r="I105">
        <f t="shared" si="12"/>
        <v>2.227208372237147E-2</v>
      </c>
      <c r="M105" s="14"/>
    </row>
    <row r="106" spans="1:13" x14ac:dyDescent="0.25">
      <c r="A106">
        <v>105</v>
      </c>
      <c r="B106">
        <v>2017</v>
      </c>
      <c r="C106" t="s">
        <v>12</v>
      </c>
      <c r="D106" s="15">
        <v>901.31704771017814</v>
      </c>
      <c r="H106" s="1">
        <f t="shared" si="11"/>
        <v>918.50170055823935</v>
      </c>
      <c r="I106" s="17">
        <f>ABS(D106-H106)/D106</f>
        <v>1.9066157565441937E-2</v>
      </c>
      <c r="M106" s="14"/>
    </row>
    <row r="108" spans="1:13" x14ac:dyDescent="0.25">
      <c r="H108" t="s">
        <v>37</v>
      </c>
      <c r="I108" s="16">
        <f>AVERAGE(I2:I100)</f>
        <v>4.7984813787327558E-2</v>
      </c>
    </row>
    <row r="109" spans="1:13" x14ac:dyDescent="0.25">
      <c r="H109" t="s">
        <v>38</v>
      </c>
      <c r="I109" s="16">
        <f>AVERAGE(I101:I106)</f>
        <v>4.2613365779305502E-2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zoomScale="160" zoomScaleNormal="160" workbookViewId="0">
      <pane xSplit="3" ySplit="1" topLeftCell="D4" activePane="bottomRight" state="frozen"/>
      <selection pane="topRight" activeCell="D1" sqref="D1"/>
      <selection pane="bottomLeft" activeCell="A2" sqref="A2"/>
      <selection pane="bottomRight" activeCell="D1" activeCellId="1" sqref="A1:A1048576 D1:D1048576"/>
    </sheetView>
  </sheetViews>
  <sheetFormatPr defaultRowHeight="15" x14ac:dyDescent="0.25"/>
  <cols>
    <col min="3" max="3" width="10.7109375" bestFit="1" customWidth="1"/>
    <col min="4" max="4" width="12.7109375" bestFit="1" customWidth="1"/>
    <col min="5" max="5" width="13" customWidth="1"/>
    <col min="6" max="6" width="13.140625" bestFit="1" customWidth="1"/>
    <col min="7" max="7" width="10.140625" bestFit="1" customWidth="1"/>
    <col min="8" max="8" width="25.5703125" bestFit="1" customWidth="1"/>
    <col min="9" max="9" width="10.7109375" customWidth="1"/>
    <col min="10" max="10" width="10.7109375" bestFit="1" customWidth="1"/>
    <col min="11" max="11" width="17.5703125" bestFit="1" customWidth="1"/>
    <col min="12" max="12" width="17.85546875" bestFit="1" customWidth="1"/>
    <col min="13" max="13" width="22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35</v>
      </c>
      <c r="F1" t="s">
        <v>27</v>
      </c>
      <c r="G1" t="s">
        <v>30</v>
      </c>
      <c r="H1" t="s">
        <v>32</v>
      </c>
      <c r="I1" t="s">
        <v>33</v>
      </c>
      <c r="K1" t="s">
        <v>28</v>
      </c>
      <c r="L1" t="s">
        <v>36</v>
      </c>
      <c r="M1" t="s">
        <v>29</v>
      </c>
    </row>
    <row r="2" spans="1:18" ht="18.75" x14ac:dyDescent="0.3">
      <c r="A2">
        <v>1</v>
      </c>
      <c r="B2">
        <v>2009</v>
      </c>
      <c r="C2" t="s">
        <v>4</v>
      </c>
      <c r="D2" s="5">
        <v>285.49260058004239</v>
      </c>
      <c r="E2" s="3"/>
      <c r="F2" s="3"/>
      <c r="G2" s="13">
        <f>D2-VLOOKUP(C2,J$2:M$13,4,FALSE)</f>
        <v>341.39804474491274</v>
      </c>
      <c r="H2">
        <f>K$16+K$17*A2+VLOOKUP(C2,J$2:M$13,4,FALSE)</f>
        <v>256.19319683698757</v>
      </c>
      <c r="I2">
        <f>ABS(D2-H2)/D2</f>
        <v>0.10262754160187164</v>
      </c>
      <c r="J2" t="s">
        <v>4</v>
      </c>
      <c r="K2" s="10">
        <f>AVERAGE(F14,F26,F38,F50,F62,F74,F86)</f>
        <v>-56.021676656440363</v>
      </c>
      <c r="L2" s="11">
        <f>AVERAGEIF(C$8:C$94,J2,F$8:F$94)</f>
        <v>-56.021676656440363</v>
      </c>
      <c r="M2" s="12">
        <f>L2-AVERAGE(L$2:L$13)</f>
        <v>-55.905444164870346</v>
      </c>
      <c r="R2" s="1" t="s">
        <v>16</v>
      </c>
    </row>
    <row r="3" spans="1:18" x14ac:dyDescent="0.25">
      <c r="A3">
        <v>2</v>
      </c>
      <c r="B3">
        <v>2009</v>
      </c>
      <c r="C3" t="s">
        <v>5</v>
      </c>
      <c r="D3" s="6">
        <v>268.93571644172783</v>
      </c>
      <c r="E3" s="3"/>
      <c r="F3" s="3"/>
      <c r="G3" s="13">
        <f t="shared" ref="G3:G66" si="0">D3-VLOOKUP(C3,J$2:M$13,4,FALSE)</f>
        <v>323.62299809704899</v>
      </c>
      <c r="H3">
        <f t="shared" ref="H3:H66" si="1">K$16+K$17*A3+VLOOKUP(C3,J$2:M$13,4,FALSE)</f>
        <v>262.221556682016</v>
      </c>
      <c r="I3">
        <f t="shared" ref="I3:I66" si="2">ABS(D3-H3)/D3</f>
        <v>2.4965667812912595E-2</v>
      </c>
      <c r="J3" t="s">
        <v>5</v>
      </c>
      <c r="K3" s="10">
        <f t="shared" ref="K3:K7" si="3">AVERAGE(F15,F27,F39,F51,F63,F75,F87)</f>
        <v>-54.803514146891196</v>
      </c>
      <c r="L3" s="8">
        <f t="shared" ref="L3:L13" si="4">AVERAGEIF(C$8:C$94,J3,F$8:F$94)</f>
        <v>-54.803514146891196</v>
      </c>
      <c r="M3" s="12">
        <f t="shared" ref="M3:M13" si="5">L3-AVERAGE(L$2:L$13)</f>
        <v>-54.687281655321179</v>
      </c>
      <c r="R3" s="1" t="s">
        <v>17</v>
      </c>
    </row>
    <row r="4" spans="1:18" x14ac:dyDescent="0.25">
      <c r="A4">
        <v>3</v>
      </c>
      <c r="B4">
        <v>2009</v>
      </c>
      <c r="C4" t="s">
        <v>6</v>
      </c>
      <c r="D4" s="6">
        <v>298.61637715741682</v>
      </c>
      <c r="E4" s="3"/>
      <c r="F4" s="3"/>
      <c r="G4" s="13">
        <f t="shared" si="0"/>
        <v>335.82897535189454</v>
      </c>
      <c r="H4">
        <f t="shared" si="1"/>
        <v>284.50643747833874</v>
      </c>
      <c r="I4">
        <f t="shared" si="2"/>
        <v>4.7251057739676382E-2</v>
      </c>
      <c r="J4" t="s">
        <v>6</v>
      </c>
      <c r="K4" s="10">
        <f t="shared" si="3"/>
        <v>-37.328830686047738</v>
      </c>
      <c r="L4" s="8">
        <f t="shared" si="4"/>
        <v>-37.328830686047738</v>
      </c>
      <c r="M4" s="12">
        <f t="shared" si="5"/>
        <v>-37.212598194477721</v>
      </c>
      <c r="R4" s="1" t="s">
        <v>18</v>
      </c>
    </row>
    <row r="5" spans="1:18" x14ac:dyDescent="0.25">
      <c r="A5">
        <v>4</v>
      </c>
      <c r="B5">
        <v>2009</v>
      </c>
      <c r="C5" t="s">
        <v>7</v>
      </c>
      <c r="D5" s="6">
        <v>289.80429657083812</v>
      </c>
      <c r="E5" s="3"/>
      <c r="F5" s="3"/>
      <c r="G5" s="13">
        <f t="shared" si="0"/>
        <v>291.29486118508123</v>
      </c>
      <c r="H5">
        <f t="shared" si="1"/>
        <v>325.03866839405259</v>
      </c>
      <c r="I5">
        <f t="shared" si="2"/>
        <v>0.12157988076826867</v>
      </c>
      <c r="J5" t="s">
        <v>7</v>
      </c>
      <c r="K5" s="10">
        <f t="shared" si="3"/>
        <v>-1.606797105813111</v>
      </c>
      <c r="L5" s="8">
        <f t="shared" si="4"/>
        <v>-1.606797105813111</v>
      </c>
      <c r="M5" s="12">
        <f t="shared" si="5"/>
        <v>-1.4905646142430935</v>
      </c>
      <c r="R5" s="1" t="s">
        <v>19</v>
      </c>
    </row>
    <row r="6" spans="1:18" x14ac:dyDescent="0.25">
      <c r="A6">
        <v>5</v>
      </c>
      <c r="B6">
        <v>2009</v>
      </c>
      <c r="C6" t="s">
        <v>8</v>
      </c>
      <c r="D6" s="6">
        <v>385.88189291566948</v>
      </c>
      <c r="E6" s="3"/>
      <c r="F6" s="3"/>
      <c r="G6" s="13">
        <f t="shared" si="0"/>
        <v>345.74329567589393</v>
      </c>
      <c r="H6">
        <f t="shared" si="1"/>
        <v>371.47802758355056</v>
      </c>
      <c r="I6">
        <f t="shared" si="2"/>
        <v>3.7327134536646274E-2</v>
      </c>
      <c r="J6" t="s">
        <v>8</v>
      </c>
      <c r="K6" s="10">
        <f t="shared" si="3"/>
        <v>40.022364748205561</v>
      </c>
      <c r="L6" s="8">
        <f t="shared" si="4"/>
        <v>40.022364748205561</v>
      </c>
      <c r="M6" s="12">
        <f t="shared" si="5"/>
        <v>40.138597239775578</v>
      </c>
    </row>
    <row r="7" spans="1:18" x14ac:dyDescent="0.25">
      <c r="A7">
        <v>6</v>
      </c>
      <c r="B7">
        <v>2009</v>
      </c>
      <c r="C7" t="s">
        <v>9</v>
      </c>
      <c r="D7" s="6">
        <v>374.81477661309805</v>
      </c>
      <c r="E7" s="3"/>
      <c r="F7" s="3"/>
      <c r="G7" s="13">
        <f t="shared" si="0"/>
        <v>298.63719117761627</v>
      </c>
      <c r="H7">
        <f t="shared" si="1"/>
        <v>412.32721311473603</v>
      </c>
      <c r="I7">
        <f t="shared" si="2"/>
        <v>0.10008259770494622</v>
      </c>
      <c r="J7" t="s">
        <v>9</v>
      </c>
      <c r="K7" s="10">
        <f t="shared" si="3"/>
        <v>76.061352943911771</v>
      </c>
      <c r="L7" s="8">
        <f t="shared" si="4"/>
        <v>76.061352943911771</v>
      </c>
      <c r="M7" s="12">
        <f t="shared" si="5"/>
        <v>76.177585435481788</v>
      </c>
      <c r="R7" t="s">
        <v>20</v>
      </c>
    </row>
    <row r="8" spans="1:18" x14ac:dyDescent="0.25">
      <c r="A8">
        <v>7</v>
      </c>
      <c r="B8">
        <v>2009</v>
      </c>
      <c r="C8" t="s">
        <v>10</v>
      </c>
      <c r="D8" s="6">
        <v>465.19536782561835</v>
      </c>
      <c r="E8" s="7">
        <f>AVERAGE(D2:D14,D3:D13)</f>
        <v>332.48325088668037</v>
      </c>
      <c r="F8">
        <f t="shared" ref="F8:F71" si="6">D8-E8</f>
        <v>132.71211693893798</v>
      </c>
      <c r="G8" s="13">
        <f t="shared" si="0"/>
        <v>355.09117990592114</v>
      </c>
      <c r="H8">
        <f t="shared" si="1"/>
        <v>451.06401293443076</v>
      </c>
      <c r="I8">
        <f t="shared" si="2"/>
        <v>3.0377247643800311E-2</v>
      </c>
      <c r="J8" t="s">
        <v>10</v>
      </c>
      <c r="K8" s="8">
        <f>AVERAGE(F8,F20,F32,F44,F56,F68,F80,F92)</f>
        <v>109.98795542812718</v>
      </c>
      <c r="L8" s="8">
        <f t="shared" si="4"/>
        <v>109.98795542812718</v>
      </c>
      <c r="M8" s="12">
        <f t="shared" si="5"/>
        <v>110.1041879196972</v>
      </c>
      <c r="R8" t="s">
        <v>21</v>
      </c>
    </row>
    <row r="9" spans="1:18" x14ac:dyDescent="0.25">
      <c r="A9">
        <v>8</v>
      </c>
      <c r="B9">
        <v>2009</v>
      </c>
      <c r="C9" t="s">
        <v>11</v>
      </c>
      <c r="D9" s="6">
        <v>409.41388704537354</v>
      </c>
      <c r="E9">
        <f t="shared" ref="E9:E72" si="7">AVERAGE(D3:D15,D4:D14)</f>
        <v>335.22525326810023</v>
      </c>
      <c r="F9">
        <f t="shared" si="6"/>
        <v>74.18863377727331</v>
      </c>
      <c r="G9" s="13">
        <f t="shared" si="0"/>
        <v>316.59039803222629</v>
      </c>
      <c r="H9">
        <f t="shared" si="1"/>
        <v>438.59351136336011</v>
      </c>
      <c r="I9">
        <f t="shared" si="2"/>
        <v>7.1271701428028786E-2</v>
      </c>
      <c r="J9" t="s">
        <v>11</v>
      </c>
      <c r="K9" s="8">
        <f t="shared" ref="K9:K10" si="8">AVERAGE(F9,F21,F33,F45,F57,F69,F81,F93)</f>
        <v>92.707256521577264</v>
      </c>
      <c r="L9" s="8">
        <f t="shared" si="4"/>
        <v>92.707256521577264</v>
      </c>
      <c r="M9" s="12">
        <f t="shared" si="5"/>
        <v>92.823489013147281</v>
      </c>
      <c r="R9" t="s">
        <v>22</v>
      </c>
    </row>
    <row r="10" spans="1:18" x14ac:dyDescent="0.25">
      <c r="A10">
        <v>9</v>
      </c>
      <c r="B10">
        <v>2009</v>
      </c>
      <c r="C10" t="s">
        <v>12</v>
      </c>
      <c r="D10" s="6">
        <v>424.60944321873376</v>
      </c>
      <c r="E10">
        <f t="shared" si="7"/>
        <v>337.69727784270577</v>
      </c>
      <c r="F10">
        <f t="shared" si="6"/>
        <v>86.912165376027986</v>
      </c>
      <c r="G10" s="13">
        <f t="shared" si="0"/>
        <v>360.04928526858288</v>
      </c>
      <c r="H10">
        <f t="shared" si="1"/>
        <v>415.14037763584298</v>
      </c>
      <c r="I10">
        <f t="shared" si="2"/>
        <v>2.2300647651900839E-2</v>
      </c>
      <c r="J10" t="s">
        <v>12</v>
      </c>
      <c r="K10" s="8">
        <f t="shared" si="8"/>
        <v>64.443925458580878</v>
      </c>
      <c r="L10" s="8">
        <f t="shared" si="4"/>
        <v>64.443925458580878</v>
      </c>
      <c r="M10" s="12">
        <f t="shared" si="5"/>
        <v>64.560157950150895</v>
      </c>
    </row>
    <row r="11" spans="1:18" x14ac:dyDescent="0.25">
      <c r="A11">
        <v>10</v>
      </c>
      <c r="B11">
        <v>2009</v>
      </c>
      <c r="C11" t="s">
        <v>13</v>
      </c>
      <c r="D11" s="6">
        <v>320.2209701961508</v>
      </c>
      <c r="E11">
        <f t="shared" si="7"/>
        <v>342.83444428744679</v>
      </c>
      <c r="F11">
        <f t="shared" si="6"/>
        <v>-22.613474091295984</v>
      </c>
      <c r="G11" s="13">
        <f t="shared" si="0"/>
        <v>349.99554717639307</v>
      </c>
      <c r="H11">
        <f t="shared" si="1"/>
        <v>325.61584004092913</v>
      </c>
      <c r="I11">
        <f t="shared" si="2"/>
        <v>1.684733464355476E-2</v>
      </c>
      <c r="J11" t="s">
        <v>13</v>
      </c>
      <c r="K11" s="8">
        <f>AVERAGE(F11,F23,F35,F47,F59,F71,F83)</f>
        <v>-29.890809471812311</v>
      </c>
      <c r="L11" s="8">
        <f t="shared" si="4"/>
        <v>-29.890809471812311</v>
      </c>
      <c r="M11" s="12">
        <f t="shared" si="5"/>
        <v>-29.774576980242294</v>
      </c>
      <c r="R11" t="s">
        <v>23</v>
      </c>
    </row>
    <row r="12" spans="1:18" x14ac:dyDescent="0.25">
      <c r="A12">
        <v>11</v>
      </c>
      <c r="B12">
        <v>2009</v>
      </c>
      <c r="C12" t="s">
        <v>14</v>
      </c>
      <c r="D12" s="6">
        <v>191.60332735196664</v>
      </c>
      <c r="E12">
        <f t="shared" si="7"/>
        <v>349.48977755715481</v>
      </c>
      <c r="F12">
        <f t="shared" si="6"/>
        <v>-157.88645020518817</v>
      </c>
      <c r="G12" s="13">
        <f t="shared" si="0"/>
        <v>333.7048352528443</v>
      </c>
      <c r="H12">
        <f t="shared" si="1"/>
        <v>218.09910645577298</v>
      </c>
      <c r="I12">
        <f t="shared" si="2"/>
        <v>0.13828454583742586</v>
      </c>
      <c r="J12" t="s">
        <v>14</v>
      </c>
      <c r="K12" s="8">
        <f t="shared" ref="K12:K13" si="9">AVERAGE(F12,F24,F36,F48,F60,F72,F84)</f>
        <v>-142.21774039244769</v>
      </c>
      <c r="L12" s="8">
        <f t="shared" si="4"/>
        <v>-142.21774039244769</v>
      </c>
      <c r="M12" s="12">
        <f t="shared" si="5"/>
        <v>-142.10150790087766</v>
      </c>
      <c r="R12" t="s">
        <v>24</v>
      </c>
    </row>
    <row r="13" spans="1:18" x14ac:dyDescent="0.25">
      <c r="A13">
        <v>12</v>
      </c>
      <c r="B13">
        <v>2009</v>
      </c>
      <c r="C13" t="s">
        <v>15</v>
      </c>
      <c r="D13" s="5">
        <v>265.28606783901574</v>
      </c>
      <c r="E13">
        <f t="shared" si="7"/>
        <v>355.16215900357093</v>
      </c>
      <c r="F13">
        <f t="shared" si="6"/>
        <v>-89.876091164555191</v>
      </c>
      <c r="G13" s="13">
        <f t="shared" si="0"/>
        <v>327.91811188723614</v>
      </c>
      <c r="H13">
        <f t="shared" si="1"/>
        <v>302.3787676439095</v>
      </c>
      <c r="I13">
        <f t="shared" si="2"/>
        <v>0.13982151459006439</v>
      </c>
      <c r="J13" t="s">
        <v>15</v>
      </c>
      <c r="K13" s="8">
        <f t="shared" si="9"/>
        <v>-62.748276539790432</v>
      </c>
      <c r="L13" s="8">
        <f t="shared" si="4"/>
        <v>-62.748276539790432</v>
      </c>
      <c r="M13" s="12">
        <f t="shared" si="5"/>
        <v>-62.632044048220415</v>
      </c>
      <c r="R13" t="s">
        <v>25</v>
      </c>
    </row>
    <row r="14" spans="1:18" x14ac:dyDescent="0.25">
      <c r="A14">
        <v>13</v>
      </c>
      <c r="B14">
        <v>2010</v>
      </c>
      <c r="C14" t="s">
        <v>4</v>
      </c>
      <c r="D14">
        <v>305.34117434906693</v>
      </c>
      <c r="E14">
        <f t="shared" si="7"/>
        <v>361.7506251855184</v>
      </c>
      <c r="F14">
        <f t="shared" si="6"/>
        <v>-56.40945083645147</v>
      </c>
      <c r="G14" s="13">
        <f t="shared" si="0"/>
        <v>361.24661851393728</v>
      </c>
      <c r="H14">
        <f t="shared" si="1"/>
        <v>313.91556486273885</v>
      </c>
      <c r="I14">
        <f t="shared" si="2"/>
        <v>2.8081343867072596E-2</v>
      </c>
      <c r="M14" s="14"/>
    </row>
    <row r="15" spans="1:18" x14ac:dyDescent="0.25">
      <c r="A15">
        <v>14</v>
      </c>
      <c r="B15">
        <v>2010</v>
      </c>
      <c r="C15" t="s">
        <v>5</v>
      </c>
      <c r="D15">
        <v>314.89519982678047</v>
      </c>
      <c r="E15">
        <f t="shared" si="7"/>
        <v>369.7228277284118</v>
      </c>
      <c r="F15">
        <f t="shared" si="6"/>
        <v>-54.827627901631331</v>
      </c>
      <c r="G15" s="13">
        <f t="shared" si="0"/>
        <v>369.58248148210163</v>
      </c>
      <c r="H15">
        <f t="shared" si="1"/>
        <v>319.94392470776734</v>
      </c>
      <c r="I15">
        <f t="shared" si="2"/>
        <v>1.6033032208061924E-2</v>
      </c>
      <c r="K15" t="s">
        <v>31</v>
      </c>
      <c r="M15" s="14"/>
      <c r="R15" t="s">
        <v>26</v>
      </c>
    </row>
    <row r="16" spans="1:18" x14ac:dyDescent="0.25">
      <c r="A16">
        <v>15</v>
      </c>
      <c r="B16">
        <v>2010</v>
      </c>
      <c r="C16" t="s">
        <v>6</v>
      </c>
      <c r="D16">
        <v>311.98548356289626</v>
      </c>
      <c r="E16">
        <f t="shared" si="7"/>
        <v>376.66429031796457</v>
      </c>
      <c r="F16">
        <f t="shared" si="6"/>
        <v>-64.678806755068308</v>
      </c>
      <c r="G16" s="13">
        <f t="shared" si="0"/>
        <v>349.19808175737398</v>
      </c>
      <c r="H16">
        <f t="shared" si="1"/>
        <v>342.22880550409002</v>
      </c>
      <c r="I16">
        <f t="shared" si="2"/>
        <v>9.6938234419796987E-2</v>
      </c>
      <c r="K16" s="2">
        <f>INTERCEPT(G2:G94,A2:A94)</f>
        <v>307.28844366637861</v>
      </c>
      <c r="L16" s="9">
        <v>307.28844366637861</v>
      </c>
      <c r="M16" s="14"/>
    </row>
    <row r="17" spans="1:13" x14ac:dyDescent="0.25">
      <c r="A17">
        <v>16</v>
      </c>
      <c r="B17">
        <v>2010</v>
      </c>
      <c r="C17" t="s">
        <v>7</v>
      </c>
      <c r="D17">
        <v>399.72718483914451</v>
      </c>
      <c r="E17">
        <f t="shared" si="7"/>
        <v>381.23342433565728</v>
      </c>
      <c r="F17">
        <f t="shared" si="6"/>
        <v>18.493760503487238</v>
      </c>
      <c r="G17" s="13">
        <f t="shared" si="0"/>
        <v>401.21774945338763</v>
      </c>
      <c r="H17">
        <f t="shared" si="1"/>
        <v>382.76103641980393</v>
      </c>
      <c r="I17">
        <f t="shared" si="2"/>
        <v>4.244431968310583E-2</v>
      </c>
      <c r="K17" s="2">
        <f>SLOPE(G2:G94,A2:A94)</f>
        <v>4.810197335479276</v>
      </c>
      <c r="L17" s="9">
        <v>4.810197335479276</v>
      </c>
      <c r="M17" s="14"/>
    </row>
    <row r="18" spans="1:13" x14ac:dyDescent="0.25">
      <c r="A18">
        <v>17</v>
      </c>
      <c r="B18">
        <v>2010</v>
      </c>
      <c r="C18" t="s">
        <v>8</v>
      </c>
      <c r="D18">
        <v>435.6870031203552</v>
      </c>
      <c r="E18">
        <f t="shared" si="7"/>
        <v>387.91360572477237</v>
      </c>
      <c r="F18">
        <f t="shared" si="6"/>
        <v>47.773397395582833</v>
      </c>
      <c r="G18" s="13">
        <f t="shared" si="0"/>
        <v>395.54840588057959</v>
      </c>
      <c r="H18">
        <f t="shared" si="1"/>
        <v>429.20039560930184</v>
      </c>
      <c r="I18">
        <f t="shared" si="2"/>
        <v>1.4888228165166287E-2</v>
      </c>
      <c r="M18" s="14"/>
    </row>
    <row r="19" spans="1:13" x14ac:dyDescent="0.25">
      <c r="A19">
        <v>18</v>
      </c>
      <c r="B19">
        <v>2010</v>
      </c>
      <c r="C19" t="s">
        <v>9</v>
      </c>
      <c r="D19">
        <v>461.14682112239984</v>
      </c>
      <c r="E19">
        <f t="shared" si="7"/>
        <v>396.93244573655994</v>
      </c>
      <c r="F19">
        <f t="shared" si="6"/>
        <v>64.214375385839901</v>
      </c>
      <c r="G19" s="13">
        <f t="shared" si="0"/>
        <v>384.96923568691807</v>
      </c>
      <c r="H19">
        <f t="shared" si="1"/>
        <v>470.04958114048736</v>
      </c>
      <c r="I19">
        <f t="shared" si="2"/>
        <v>1.9305695302027259E-2</v>
      </c>
      <c r="K19" t="s">
        <v>34</v>
      </c>
      <c r="M19" s="14"/>
    </row>
    <row r="20" spans="1:13" x14ac:dyDescent="0.25">
      <c r="A20">
        <v>19</v>
      </c>
      <c r="B20">
        <v>2010</v>
      </c>
      <c r="C20" t="s">
        <v>10</v>
      </c>
      <c r="D20">
        <v>536.98651168305446</v>
      </c>
      <c r="E20">
        <f t="shared" si="7"/>
        <v>406.08665195780645</v>
      </c>
      <c r="F20">
        <f t="shared" si="6"/>
        <v>130.89985972524801</v>
      </c>
      <c r="G20" s="13">
        <f t="shared" si="0"/>
        <v>426.88232376335725</v>
      </c>
      <c r="H20">
        <f t="shared" si="1"/>
        <v>508.7863809601821</v>
      </c>
      <c r="I20">
        <f t="shared" si="2"/>
        <v>5.2515528992499019E-2</v>
      </c>
      <c r="K20" s="2"/>
      <c r="L20" s="9"/>
      <c r="M20" s="14"/>
    </row>
    <row r="21" spans="1:13" x14ac:dyDescent="0.25">
      <c r="A21">
        <v>20</v>
      </c>
      <c r="B21">
        <v>2010</v>
      </c>
      <c r="C21" t="s">
        <v>11</v>
      </c>
      <c r="D21">
        <v>528.95560421737923</v>
      </c>
      <c r="E21">
        <f t="shared" si="7"/>
        <v>413.11239404167031</v>
      </c>
      <c r="F21">
        <f t="shared" si="6"/>
        <v>115.84321017570892</v>
      </c>
      <c r="G21" s="13">
        <f t="shared" si="0"/>
        <v>436.13211520423192</v>
      </c>
      <c r="H21">
        <f t="shared" si="1"/>
        <v>496.31587938911139</v>
      </c>
      <c r="I21">
        <f t="shared" si="2"/>
        <v>6.17059816892577E-2</v>
      </c>
      <c r="M21" s="14"/>
    </row>
    <row r="22" spans="1:13" x14ac:dyDescent="0.25">
      <c r="A22">
        <v>21</v>
      </c>
      <c r="B22">
        <v>2010</v>
      </c>
      <c r="C22" t="s">
        <v>12</v>
      </c>
      <c r="D22">
        <v>471.66282819599479</v>
      </c>
      <c r="E22">
        <f t="shared" si="7"/>
        <v>419.14074145793546</v>
      </c>
      <c r="F22">
        <f t="shared" si="6"/>
        <v>52.522086738059329</v>
      </c>
      <c r="G22" s="13">
        <f t="shared" si="0"/>
        <v>407.10267024584391</v>
      </c>
      <c r="H22">
        <f t="shared" si="1"/>
        <v>472.86274566159426</v>
      </c>
      <c r="I22">
        <f t="shared" si="2"/>
        <v>2.5440153301647412E-3</v>
      </c>
      <c r="M22" s="14"/>
    </row>
    <row r="23" spans="1:13" x14ac:dyDescent="0.25">
      <c r="A23">
        <v>22</v>
      </c>
      <c r="B23">
        <v>2010</v>
      </c>
      <c r="C23" t="s">
        <v>13</v>
      </c>
      <c r="D23">
        <v>382.82680164351541</v>
      </c>
      <c r="E23">
        <f t="shared" si="7"/>
        <v>423.54178043458137</v>
      </c>
      <c r="F23">
        <f t="shared" si="6"/>
        <v>-40.71497879106596</v>
      </c>
      <c r="G23" s="13">
        <f t="shared" si="0"/>
        <v>412.60137862375768</v>
      </c>
      <c r="H23">
        <f t="shared" si="1"/>
        <v>383.33820806668041</v>
      </c>
      <c r="I23">
        <f t="shared" si="2"/>
        <v>1.3358689124415477E-3</v>
      </c>
      <c r="M23" s="14"/>
    </row>
    <row r="24" spans="1:13" x14ac:dyDescent="0.25">
      <c r="A24">
        <v>23</v>
      </c>
      <c r="B24">
        <v>2010</v>
      </c>
      <c r="C24" t="s">
        <v>14</v>
      </c>
      <c r="D24">
        <v>289.321849243364</v>
      </c>
      <c r="E24">
        <f t="shared" si="7"/>
        <v>427.61929143229719</v>
      </c>
      <c r="F24">
        <f t="shared" si="6"/>
        <v>-138.29744218893319</v>
      </c>
      <c r="G24" s="13">
        <f t="shared" si="0"/>
        <v>431.42335714424166</v>
      </c>
      <c r="H24">
        <f t="shared" si="1"/>
        <v>275.82147448152432</v>
      </c>
      <c r="I24">
        <f t="shared" si="2"/>
        <v>4.6662133527578128E-2</v>
      </c>
      <c r="M24" s="14"/>
    </row>
    <row r="25" spans="1:13" x14ac:dyDescent="0.25">
      <c r="A25">
        <v>24</v>
      </c>
      <c r="B25">
        <v>2010</v>
      </c>
      <c r="C25" t="s">
        <v>15</v>
      </c>
      <c r="D25">
        <v>384.01970623052023</v>
      </c>
      <c r="E25">
        <f t="shared" si="7"/>
        <v>433.41083866251552</v>
      </c>
      <c r="F25">
        <f t="shared" si="6"/>
        <v>-49.391132431995288</v>
      </c>
      <c r="G25" s="13">
        <f t="shared" si="0"/>
        <v>446.65175027874062</v>
      </c>
      <c r="H25">
        <f t="shared" si="1"/>
        <v>360.10113566966083</v>
      </c>
      <c r="I25">
        <f t="shared" si="2"/>
        <v>6.2284747820992026E-2</v>
      </c>
      <c r="M25" s="14"/>
    </row>
    <row r="26" spans="1:13" x14ac:dyDescent="0.25">
      <c r="A26">
        <v>25</v>
      </c>
      <c r="B26">
        <v>2011</v>
      </c>
      <c r="C26" t="s">
        <v>4</v>
      </c>
      <c r="D26">
        <v>406.30848526747712</v>
      </c>
      <c r="E26">
        <f t="shared" si="7"/>
        <v>436.14837567230012</v>
      </c>
      <c r="F26">
        <f t="shared" si="6"/>
        <v>-29.839890404822995</v>
      </c>
      <c r="G26" s="13">
        <f t="shared" si="0"/>
        <v>462.21392943234747</v>
      </c>
      <c r="H26">
        <f t="shared" si="1"/>
        <v>371.63793288849018</v>
      </c>
      <c r="I26">
        <f t="shared" si="2"/>
        <v>8.5330613649781284E-2</v>
      </c>
      <c r="M26" s="14"/>
    </row>
    <row r="27" spans="1:13" x14ac:dyDescent="0.25">
      <c r="A27">
        <v>26</v>
      </c>
      <c r="B27">
        <v>2011</v>
      </c>
      <c r="C27" t="s">
        <v>5</v>
      </c>
      <c r="D27">
        <v>382.54569892110385</v>
      </c>
      <c r="E27">
        <f t="shared" si="7"/>
        <v>437.77943290539105</v>
      </c>
      <c r="F27">
        <f t="shared" si="6"/>
        <v>-55.233733984287198</v>
      </c>
      <c r="G27" s="13">
        <f t="shared" si="0"/>
        <v>437.23298057642501</v>
      </c>
      <c r="H27">
        <f t="shared" si="1"/>
        <v>377.66629273351862</v>
      </c>
      <c r="I27">
        <f t="shared" si="2"/>
        <v>1.2755093577961151E-2</v>
      </c>
      <c r="M27" s="14"/>
    </row>
    <row r="28" spans="1:13" x14ac:dyDescent="0.25">
      <c r="A28">
        <v>27</v>
      </c>
      <c r="B28">
        <v>2011</v>
      </c>
      <c r="C28" t="s">
        <v>6</v>
      </c>
      <c r="D28">
        <v>389.01532245893634</v>
      </c>
      <c r="E28">
        <f t="shared" si="7"/>
        <v>442.37007577203798</v>
      </c>
      <c r="F28">
        <f t="shared" si="6"/>
        <v>-53.354753313101639</v>
      </c>
      <c r="G28" s="13">
        <f t="shared" si="0"/>
        <v>426.22792065341406</v>
      </c>
      <c r="H28">
        <f t="shared" si="1"/>
        <v>399.95117352984136</v>
      </c>
      <c r="I28">
        <f t="shared" si="2"/>
        <v>2.8111620390118136E-2</v>
      </c>
      <c r="M28" s="14"/>
    </row>
    <row r="29" spans="1:13" x14ac:dyDescent="0.25">
      <c r="A29">
        <v>28</v>
      </c>
      <c r="B29">
        <v>2011</v>
      </c>
      <c r="C29" t="s">
        <v>7</v>
      </c>
      <c r="D29">
        <v>428.32228138260916</v>
      </c>
      <c r="E29">
        <f t="shared" si="7"/>
        <v>448.63397233037063</v>
      </c>
      <c r="F29">
        <f t="shared" si="6"/>
        <v>-20.311690947761463</v>
      </c>
      <c r="G29" s="13">
        <f t="shared" si="0"/>
        <v>429.81284599685227</v>
      </c>
      <c r="H29">
        <f t="shared" si="1"/>
        <v>440.48340444555527</v>
      </c>
      <c r="I29">
        <f t="shared" si="2"/>
        <v>2.8392459583681775E-2</v>
      </c>
      <c r="M29" s="14"/>
    </row>
    <row r="30" spans="1:13" x14ac:dyDescent="0.25">
      <c r="A30">
        <v>29</v>
      </c>
      <c r="B30">
        <v>2011</v>
      </c>
      <c r="C30" t="s">
        <v>8</v>
      </c>
      <c r="D30">
        <v>504.95217052207175</v>
      </c>
      <c r="E30">
        <f t="shared" si="7"/>
        <v>455.94115349415029</v>
      </c>
      <c r="F30">
        <f t="shared" si="6"/>
        <v>49.011017027921469</v>
      </c>
      <c r="G30" s="13">
        <f t="shared" si="0"/>
        <v>464.81357328229615</v>
      </c>
      <c r="H30">
        <f t="shared" si="1"/>
        <v>486.92276363505323</v>
      </c>
      <c r="I30">
        <f t="shared" si="2"/>
        <v>3.5705177518848684E-2</v>
      </c>
      <c r="M30" s="14"/>
    </row>
    <row r="31" spans="1:13" x14ac:dyDescent="0.25">
      <c r="A31">
        <v>30</v>
      </c>
      <c r="B31">
        <v>2011</v>
      </c>
      <c r="C31" t="s">
        <v>9</v>
      </c>
      <c r="D31">
        <v>530.87878724592167</v>
      </c>
      <c r="E31">
        <f t="shared" si="7"/>
        <v>460.29064472144569</v>
      </c>
      <c r="F31">
        <f t="shared" si="6"/>
        <v>70.588142524475984</v>
      </c>
      <c r="G31" s="13">
        <f t="shared" si="0"/>
        <v>454.7012018104399</v>
      </c>
      <c r="H31">
        <f t="shared" si="1"/>
        <v>527.77194916623864</v>
      </c>
      <c r="I31">
        <f t="shared" si="2"/>
        <v>5.8522550802992124E-3</v>
      </c>
      <c r="M31" s="14"/>
    </row>
    <row r="32" spans="1:13" x14ac:dyDescent="0.25">
      <c r="A32">
        <v>31</v>
      </c>
      <c r="B32">
        <v>2011</v>
      </c>
      <c r="C32" t="s">
        <v>10</v>
      </c>
      <c r="D32">
        <v>532.95543379436231</v>
      </c>
      <c r="E32">
        <f t="shared" si="7"/>
        <v>460.64224317798534</v>
      </c>
      <c r="F32">
        <f t="shared" si="6"/>
        <v>72.313190616376971</v>
      </c>
      <c r="G32" s="13">
        <f t="shared" si="0"/>
        <v>422.8512458746651</v>
      </c>
      <c r="H32">
        <f t="shared" si="1"/>
        <v>566.50874898593338</v>
      </c>
      <c r="I32">
        <f t="shared" si="2"/>
        <v>6.295707495219463E-2</v>
      </c>
      <c r="M32" s="14"/>
    </row>
    <row r="33" spans="1:13" x14ac:dyDescent="0.25">
      <c r="A33">
        <v>32</v>
      </c>
      <c r="B33">
        <v>2011</v>
      </c>
      <c r="C33" t="s">
        <v>11</v>
      </c>
      <c r="D33">
        <v>572.13205570025275</v>
      </c>
      <c r="E33">
        <f t="shared" si="7"/>
        <v>462.37053987356671</v>
      </c>
      <c r="F33">
        <f t="shared" si="6"/>
        <v>109.76151582668604</v>
      </c>
      <c r="G33" s="13">
        <f t="shared" si="0"/>
        <v>479.30856668710544</v>
      </c>
      <c r="H33">
        <f t="shared" si="1"/>
        <v>554.03824741486278</v>
      </c>
      <c r="I33">
        <f t="shared" si="2"/>
        <v>3.1625230757686376E-2</v>
      </c>
      <c r="M33" s="14"/>
    </row>
    <row r="34" spans="1:13" x14ac:dyDescent="0.25">
      <c r="A34">
        <v>33</v>
      </c>
      <c r="B34">
        <v>2011</v>
      </c>
      <c r="C34" t="s">
        <v>12</v>
      </c>
      <c r="D34">
        <v>538.66180551264324</v>
      </c>
      <c r="E34">
        <f t="shared" si="7"/>
        <v>466.8663025949761</v>
      </c>
      <c r="F34">
        <f t="shared" si="6"/>
        <v>71.795502917667136</v>
      </c>
      <c r="G34" s="13">
        <f t="shared" si="0"/>
        <v>474.10164756249236</v>
      </c>
      <c r="H34">
        <f t="shared" si="1"/>
        <v>530.5851136873456</v>
      </c>
      <c r="I34">
        <f t="shared" si="2"/>
        <v>1.4993993898659798E-2</v>
      </c>
      <c r="M34" s="14"/>
    </row>
    <row r="35" spans="1:13" x14ac:dyDescent="0.25">
      <c r="A35">
        <v>34</v>
      </c>
      <c r="B35">
        <v>2011</v>
      </c>
      <c r="C35" t="s">
        <v>13</v>
      </c>
      <c r="D35">
        <v>466.16134172685258</v>
      </c>
      <c r="E35">
        <f t="shared" si="7"/>
        <v>473.11933491001241</v>
      </c>
      <c r="F35">
        <f t="shared" si="6"/>
        <v>-6.9579931831598287</v>
      </c>
      <c r="G35" s="13">
        <f t="shared" si="0"/>
        <v>495.93591870709486</v>
      </c>
      <c r="H35">
        <f t="shared" si="1"/>
        <v>441.06057609243169</v>
      </c>
      <c r="I35">
        <f t="shared" si="2"/>
        <v>5.3845661121184732E-2</v>
      </c>
      <c r="M35" s="14"/>
    </row>
    <row r="36" spans="1:13" x14ac:dyDescent="0.25">
      <c r="A36">
        <v>35</v>
      </c>
      <c r="B36">
        <v>2011</v>
      </c>
      <c r="C36" t="s">
        <v>14</v>
      </c>
      <c r="D36">
        <v>381.35965709073724</v>
      </c>
      <c r="E36">
        <f t="shared" si="7"/>
        <v>479.18664595684027</v>
      </c>
      <c r="F36">
        <f t="shared" si="6"/>
        <v>-97.826988866103022</v>
      </c>
      <c r="G36" s="13">
        <f t="shared" si="0"/>
        <v>523.46116499161485</v>
      </c>
      <c r="H36">
        <f t="shared" si="1"/>
        <v>333.5438425072756</v>
      </c>
      <c r="I36">
        <f t="shared" si="2"/>
        <v>0.1253824669033746</v>
      </c>
      <c r="M36" s="14"/>
    </row>
    <row r="37" spans="1:13" x14ac:dyDescent="0.25">
      <c r="A37">
        <v>36</v>
      </c>
      <c r="B37">
        <v>2011</v>
      </c>
      <c r="C37" t="s">
        <v>15</v>
      </c>
      <c r="D37">
        <v>396.36968783823642</v>
      </c>
      <c r="E37">
        <f t="shared" si="7"/>
        <v>482.62096397762713</v>
      </c>
      <c r="F37">
        <f t="shared" si="6"/>
        <v>-86.251276139390711</v>
      </c>
      <c r="G37" s="13">
        <f t="shared" si="0"/>
        <v>459.00173188645681</v>
      </c>
      <c r="H37">
        <f t="shared" si="1"/>
        <v>417.82350369541217</v>
      </c>
      <c r="I37">
        <f t="shared" si="2"/>
        <v>5.4125773275405797E-2</v>
      </c>
      <c r="M37" s="14"/>
    </row>
    <row r="38" spans="1:13" x14ac:dyDescent="0.25">
      <c r="A38">
        <v>37</v>
      </c>
      <c r="B38">
        <v>2012</v>
      </c>
      <c r="C38" t="s">
        <v>4</v>
      </c>
      <c r="D38">
        <v>402.39686661671487</v>
      </c>
      <c r="E38">
        <f t="shared" si="7"/>
        <v>487.64917725729066</v>
      </c>
      <c r="F38">
        <f t="shared" si="6"/>
        <v>-85.252310640575786</v>
      </c>
      <c r="G38" s="13">
        <f t="shared" si="0"/>
        <v>458.30231078158522</v>
      </c>
      <c r="H38">
        <f t="shared" si="1"/>
        <v>429.36030091424146</v>
      </c>
      <c r="I38">
        <f t="shared" si="2"/>
        <v>6.700706823149645E-2</v>
      </c>
      <c r="M38" s="14"/>
    </row>
    <row r="39" spans="1:13" x14ac:dyDescent="0.25">
      <c r="A39">
        <v>38</v>
      </c>
      <c r="B39">
        <v>2012</v>
      </c>
      <c r="C39" t="s">
        <v>5</v>
      </c>
      <c r="D39">
        <v>427.93643826582172</v>
      </c>
      <c r="E39">
        <f t="shared" si="7"/>
        <v>492.13672041624409</v>
      </c>
      <c r="F39">
        <f t="shared" si="6"/>
        <v>-64.200282150422368</v>
      </c>
      <c r="G39" s="13">
        <f t="shared" si="0"/>
        <v>482.62371992114288</v>
      </c>
      <c r="H39">
        <f t="shared" si="1"/>
        <v>435.38866075926995</v>
      </c>
      <c r="I39">
        <f t="shared" si="2"/>
        <v>1.7414320976376234E-2</v>
      </c>
      <c r="M39" s="14"/>
    </row>
    <row r="40" spans="1:13" x14ac:dyDescent="0.25">
      <c r="A40">
        <v>39</v>
      </c>
      <c r="B40">
        <v>2012</v>
      </c>
      <c r="C40" t="s">
        <v>6</v>
      </c>
      <c r="D40">
        <v>451.5228884280441</v>
      </c>
      <c r="E40">
        <f t="shared" si="7"/>
        <v>495.04078747794347</v>
      </c>
      <c r="F40">
        <f t="shared" si="6"/>
        <v>-43.51789904989937</v>
      </c>
      <c r="G40" s="13">
        <f t="shared" si="0"/>
        <v>488.73548662252182</v>
      </c>
      <c r="H40">
        <f t="shared" si="1"/>
        <v>457.67354155559264</v>
      </c>
      <c r="I40">
        <f t="shared" si="2"/>
        <v>1.3622018473884568E-2</v>
      </c>
      <c r="M40" s="14"/>
    </row>
    <row r="41" spans="1:13" x14ac:dyDescent="0.25">
      <c r="A41">
        <v>40</v>
      </c>
      <c r="B41">
        <v>2012</v>
      </c>
      <c r="C41" t="s">
        <v>7</v>
      </c>
      <c r="D41">
        <v>515.88749097437108</v>
      </c>
      <c r="E41">
        <f t="shared" si="7"/>
        <v>498.03866416049277</v>
      </c>
      <c r="F41">
        <f t="shared" si="6"/>
        <v>17.848826813878304</v>
      </c>
      <c r="G41" s="13">
        <f t="shared" si="0"/>
        <v>517.37805558861419</v>
      </c>
      <c r="H41">
        <f t="shared" si="1"/>
        <v>498.20577247130655</v>
      </c>
      <c r="I41">
        <f t="shared" si="2"/>
        <v>3.4274369532916134E-2</v>
      </c>
      <c r="M41" s="14"/>
    </row>
    <row r="42" spans="1:13" x14ac:dyDescent="0.25">
      <c r="A42">
        <v>41</v>
      </c>
      <c r="B42">
        <v>2012</v>
      </c>
      <c r="C42" t="s">
        <v>8</v>
      </c>
      <c r="D42">
        <v>563.00242605417657</v>
      </c>
      <c r="E42">
        <f t="shared" si="7"/>
        <v>498.23057087021925</v>
      </c>
      <c r="F42">
        <f t="shared" si="6"/>
        <v>64.771855183957314</v>
      </c>
      <c r="G42" s="13">
        <f t="shared" si="0"/>
        <v>522.86382881440102</v>
      </c>
      <c r="H42">
        <f t="shared" si="1"/>
        <v>544.64513166080451</v>
      </c>
      <c r="I42">
        <f t="shared" si="2"/>
        <v>3.2606066233195188E-2</v>
      </c>
      <c r="M42" s="14"/>
    </row>
    <row r="43" spans="1:13" x14ac:dyDescent="0.25">
      <c r="A43">
        <v>42</v>
      </c>
      <c r="B43">
        <v>2012</v>
      </c>
      <c r="C43" t="s">
        <v>9</v>
      </c>
      <c r="D43">
        <v>555.2521642127042</v>
      </c>
      <c r="E43">
        <f t="shared" si="7"/>
        <v>501.12657183575953</v>
      </c>
      <c r="F43">
        <f t="shared" si="6"/>
        <v>54.125592376944667</v>
      </c>
      <c r="G43" s="13">
        <f t="shared" si="0"/>
        <v>479.07457877722243</v>
      </c>
      <c r="H43">
        <f t="shared" si="1"/>
        <v>585.49431719199004</v>
      </c>
      <c r="I43">
        <f t="shared" si="2"/>
        <v>5.4465619277984059E-2</v>
      </c>
      <c r="M43" s="14"/>
    </row>
    <row r="44" spans="1:13" x14ac:dyDescent="0.25">
      <c r="A44">
        <v>43</v>
      </c>
      <c r="B44">
        <v>2012</v>
      </c>
      <c r="C44" t="s">
        <v>10</v>
      </c>
      <c r="D44">
        <v>629.25917553950319</v>
      </c>
      <c r="E44">
        <f t="shared" si="7"/>
        <v>507.93706848790072</v>
      </c>
      <c r="F44">
        <f t="shared" si="6"/>
        <v>121.32210705160247</v>
      </c>
      <c r="G44" s="13">
        <f t="shared" si="0"/>
        <v>519.15498761980598</v>
      </c>
      <c r="H44">
        <f t="shared" si="1"/>
        <v>624.23111701168466</v>
      </c>
      <c r="I44">
        <f t="shared" si="2"/>
        <v>7.9904413368429017E-3</v>
      </c>
      <c r="M44" s="14"/>
    </row>
    <row r="45" spans="1:13" x14ac:dyDescent="0.25">
      <c r="A45">
        <v>44</v>
      </c>
      <c r="B45">
        <v>2012</v>
      </c>
      <c r="C45" t="s">
        <v>11</v>
      </c>
      <c r="D45">
        <v>583.52934976999404</v>
      </c>
      <c r="E45">
        <f t="shared" si="7"/>
        <v>515.25874655912628</v>
      </c>
      <c r="F45">
        <f t="shared" si="6"/>
        <v>68.270603210867762</v>
      </c>
      <c r="G45" s="13">
        <f t="shared" si="0"/>
        <v>490.70586075684673</v>
      </c>
      <c r="H45">
        <f t="shared" si="1"/>
        <v>611.76061544061406</v>
      </c>
      <c r="I45">
        <f t="shared" si="2"/>
        <v>4.838019832549597E-2</v>
      </c>
      <c r="M45" s="14"/>
    </row>
    <row r="46" spans="1:13" x14ac:dyDescent="0.25">
      <c r="A46">
        <v>45</v>
      </c>
      <c r="B46">
        <v>2012</v>
      </c>
      <c r="C46" t="s">
        <v>12</v>
      </c>
      <c r="D46">
        <v>596.96212092368955</v>
      </c>
      <c r="E46">
        <f t="shared" si="7"/>
        <v>523.68512234738785</v>
      </c>
      <c r="F46">
        <f t="shared" si="6"/>
        <v>73.276998576301708</v>
      </c>
      <c r="G46" s="13">
        <f t="shared" si="0"/>
        <v>532.40196297353862</v>
      </c>
      <c r="H46">
        <f t="shared" si="1"/>
        <v>588.30748171309699</v>
      </c>
      <c r="I46">
        <f t="shared" si="2"/>
        <v>1.4497802971486859E-2</v>
      </c>
      <c r="M46" s="14"/>
    </row>
    <row r="47" spans="1:13" x14ac:dyDescent="0.25">
      <c r="A47">
        <v>46</v>
      </c>
      <c r="B47">
        <v>2012</v>
      </c>
      <c r="C47" t="s">
        <v>13</v>
      </c>
      <c r="D47">
        <v>479.81006669698849</v>
      </c>
      <c r="E47">
        <f t="shared" si="7"/>
        <v>530.70361368792658</v>
      </c>
      <c r="F47">
        <f t="shared" si="6"/>
        <v>-50.893546990938091</v>
      </c>
      <c r="G47" s="13">
        <f t="shared" si="0"/>
        <v>509.58464367723076</v>
      </c>
      <c r="H47">
        <f t="shared" si="1"/>
        <v>498.78294411818297</v>
      </c>
      <c r="I47">
        <f t="shared" si="2"/>
        <v>3.9542474695880667E-2</v>
      </c>
      <c r="M47" s="14"/>
    </row>
    <row r="48" spans="1:13" x14ac:dyDescent="0.25">
      <c r="A48">
        <v>47</v>
      </c>
      <c r="B48">
        <v>2012</v>
      </c>
      <c r="C48" t="s">
        <v>14</v>
      </c>
      <c r="D48">
        <v>372.31669315403747</v>
      </c>
      <c r="E48">
        <f t="shared" si="7"/>
        <v>535.43800864191974</v>
      </c>
      <c r="F48">
        <f t="shared" si="6"/>
        <v>-163.12131548788227</v>
      </c>
      <c r="G48" s="13">
        <f t="shared" si="0"/>
        <v>514.41820105491513</v>
      </c>
      <c r="H48">
        <f t="shared" si="1"/>
        <v>391.26621053302688</v>
      </c>
      <c r="I48">
        <f t="shared" si="2"/>
        <v>5.0896233575939843E-2</v>
      </c>
      <c r="M48" s="14"/>
    </row>
    <row r="49" spans="1:13" x14ac:dyDescent="0.25">
      <c r="A49">
        <v>48</v>
      </c>
      <c r="B49">
        <v>2012</v>
      </c>
      <c r="C49" t="s">
        <v>15</v>
      </c>
      <c r="D49">
        <v>474.91667494790363</v>
      </c>
      <c r="E49">
        <f t="shared" si="7"/>
        <v>540.58908639130505</v>
      </c>
      <c r="F49">
        <f t="shared" si="6"/>
        <v>-65.672411443401415</v>
      </c>
      <c r="G49" s="13">
        <f t="shared" si="0"/>
        <v>537.54871899612408</v>
      </c>
      <c r="H49">
        <f t="shared" si="1"/>
        <v>475.54587172116345</v>
      </c>
      <c r="I49">
        <f t="shared" si="2"/>
        <v>1.3248571937989778E-3</v>
      </c>
      <c r="M49" s="14"/>
    </row>
    <row r="50" spans="1:13" x14ac:dyDescent="0.25">
      <c r="A50">
        <v>49</v>
      </c>
      <c r="B50">
        <v>2013</v>
      </c>
      <c r="C50" t="s">
        <v>4</v>
      </c>
      <c r="D50">
        <v>487.30179915843433</v>
      </c>
      <c r="E50">
        <f t="shared" si="7"/>
        <v>544.45623104644471</v>
      </c>
      <c r="F50">
        <f t="shared" si="6"/>
        <v>-57.154431888010379</v>
      </c>
      <c r="G50" s="13">
        <f t="shared" si="0"/>
        <v>543.20724332330474</v>
      </c>
      <c r="H50">
        <f t="shared" si="1"/>
        <v>487.0826689399928</v>
      </c>
      <c r="I50">
        <f t="shared" si="2"/>
        <v>4.4968070879272508E-4</v>
      </c>
      <c r="M50" s="14"/>
    </row>
    <row r="51" spans="1:13" x14ac:dyDescent="0.25">
      <c r="A51">
        <v>50</v>
      </c>
      <c r="B51">
        <v>2013</v>
      </c>
      <c r="C51" t="s">
        <v>5</v>
      </c>
      <c r="D51">
        <v>518.75177943351468</v>
      </c>
      <c r="E51">
        <f t="shared" si="7"/>
        <v>549.29229871529856</v>
      </c>
      <c r="F51">
        <f t="shared" si="6"/>
        <v>-30.540519281783872</v>
      </c>
      <c r="G51" s="13">
        <f t="shared" si="0"/>
        <v>573.43906108883584</v>
      </c>
      <c r="H51">
        <f t="shared" si="1"/>
        <v>493.11102878502129</v>
      </c>
      <c r="I51">
        <f t="shared" si="2"/>
        <v>4.9427783508508655E-2</v>
      </c>
      <c r="M51" s="14"/>
    </row>
    <row r="52" spans="1:13" x14ac:dyDescent="0.25">
      <c r="A52">
        <v>51</v>
      </c>
      <c r="B52">
        <v>2013</v>
      </c>
      <c r="C52" t="s">
        <v>6</v>
      </c>
      <c r="D52">
        <v>562.94056617863123</v>
      </c>
      <c r="E52">
        <f t="shared" si="7"/>
        <v>553.82435276782678</v>
      </c>
      <c r="F52">
        <f t="shared" si="6"/>
        <v>9.1162134108044484</v>
      </c>
      <c r="G52" s="13">
        <f t="shared" si="0"/>
        <v>600.15316437310889</v>
      </c>
      <c r="H52">
        <f t="shared" si="1"/>
        <v>515.39590958134386</v>
      </c>
      <c r="I52">
        <f t="shared" si="2"/>
        <v>8.4457684263245278E-2</v>
      </c>
      <c r="M52" s="14"/>
    </row>
    <row r="53" spans="1:13" x14ac:dyDescent="0.25">
      <c r="A53">
        <v>52</v>
      </c>
      <c r="B53">
        <v>2013</v>
      </c>
      <c r="C53" t="s">
        <v>7</v>
      </c>
      <c r="D53">
        <v>572.91360539671098</v>
      </c>
      <c r="E53">
        <f t="shared" si="7"/>
        <v>557.67620249309948</v>
      </c>
      <c r="F53">
        <f t="shared" si="6"/>
        <v>15.237402903611496</v>
      </c>
      <c r="G53" s="13">
        <f t="shared" si="0"/>
        <v>574.40417001095409</v>
      </c>
      <c r="H53">
        <f t="shared" si="1"/>
        <v>555.92814049705783</v>
      </c>
      <c r="I53">
        <f t="shared" si="2"/>
        <v>2.9647515331551008E-2</v>
      </c>
      <c r="M53" s="14"/>
    </row>
    <row r="54" spans="1:13" x14ac:dyDescent="0.25">
      <c r="A54">
        <v>53</v>
      </c>
      <c r="B54">
        <v>2013</v>
      </c>
      <c r="C54" t="s">
        <v>8</v>
      </c>
      <c r="D54">
        <v>619.60179052767489</v>
      </c>
      <c r="E54">
        <f t="shared" si="7"/>
        <v>564.04160646394303</v>
      </c>
      <c r="F54">
        <f t="shared" si="6"/>
        <v>55.560184063731867</v>
      </c>
      <c r="G54" s="13">
        <f t="shared" si="0"/>
        <v>579.46319328789934</v>
      </c>
      <c r="H54">
        <f t="shared" si="1"/>
        <v>602.36749968655579</v>
      </c>
      <c r="I54">
        <f t="shared" si="2"/>
        <v>2.781510819463864E-2</v>
      </c>
      <c r="M54" s="14"/>
    </row>
    <row r="55" spans="1:13" x14ac:dyDescent="0.25">
      <c r="A55">
        <v>54</v>
      </c>
      <c r="B55">
        <v>2013</v>
      </c>
      <c r="C55" t="s">
        <v>9</v>
      </c>
      <c r="D55">
        <v>622.27866572445043</v>
      </c>
      <c r="E55">
        <f t="shared" si="7"/>
        <v>570.99720611713155</v>
      </c>
      <c r="F55">
        <f t="shared" si="6"/>
        <v>51.28145960731888</v>
      </c>
      <c r="G55" s="13">
        <f t="shared" si="0"/>
        <v>546.10108028896866</v>
      </c>
      <c r="H55">
        <f t="shared" si="1"/>
        <v>643.21668521774131</v>
      </c>
      <c r="I55">
        <f t="shared" si="2"/>
        <v>3.3647336228239566E-2</v>
      </c>
      <c r="M55" s="14"/>
    </row>
    <row r="56" spans="1:13" x14ac:dyDescent="0.25">
      <c r="A56">
        <v>55</v>
      </c>
      <c r="B56">
        <v>2013</v>
      </c>
      <c r="C56" t="s">
        <v>10</v>
      </c>
      <c r="D56">
        <v>655.04414575111014</v>
      </c>
      <c r="E56">
        <f t="shared" si="7"/>
        <v>577.57961321016717</v>
      </c>
      <c r="F56">
        <f t="shared" si="6"/>
        <v>77.464532540942969</v>
      </c>
      <c r="G56" s="13">
        <f t="shared" si="0"/>
        <v>544.93995783141293</v>
      </c>
      <c r="H56">
        <f t="shared" si="1"/>
        <v>681.95348503743605</v>
      </c>
      <c r="I56">
        <f t="shared" si="2"/>
        <v>4.1080192015868135E-2</v>
      </c>
      <c r="M56" s="14"/>
    </row>
    <row r="57" spans="1:13" x14ac:dyDescent="0.25">
      <c r="A57">
        <v>56</v>
      </c>
      <c r="B57">
        <v>2013</v>
      </c>
      <c r="C57" t="s">
        <v>11</v>
      </c>
      <c r="D57">
        <v>673.81000361087899</v>
      </c>
      <c r="E57">
        <f t="shared" si="7"/>
        <v>581.08271246070092</v>
      </c>
      <c r="F57">
        <f t="shared" si="6"/>
        <v>92.727291150178075</v>
      </c>
      <c r="G57" s="13">
        <f t="shared" si="0"/>
        <v>580.98651459773168</v>
      </c>
      <c r="H57">
        <f t="shared" si="1"/>
        <v>669.48298346636534</v>
      </c>
      <c r="I57">
        <f t="shared" si="2"/>
        <v>6.4217214367931529E-3</v>
      </c>
      <c r="M57" s="14"/>
    </row>
    <row r="58" spans="1:13" x14ac:dyDescent="0.25">
      <c r="A58">
        <v>57</v>
      </c>
      <c r="B58">
        <v>2013</v>
      </c>
      <c r="C58" t="s">
        <v>12</v>
      </c>
      <c r="D58">
        <v>615.45076434348266</v>
      </c>
      <c r="E58">
        <f t="shared" si="7"/>
        <v>581.58828396706213</v>
      </c>
      <c r="F58">
        <f t="shared" si="6"/>
        <v>33.862480376420535</v>
      </c>
      <c r="G58" s="13">
        <f t="shared" si="0"/>
        <v>550.89060639333172</v>
      </c>
      <c r="H58">
        <f t="shared" si="1"/>
        <v>646.02984973884827</v>
      </c>
      <c r="I58">
        <f t="shared" si="2"/>
        <v>4.9685672952222447E-2</v>
      </c>
      <c r="M58" s="14"/>
    </row>
    <row r="59" spans="1:13" x14ac:dyDescent="0.25">
      <c r="A59">
        <v>58</v>
      </c>
      <c r="B59">
        <v>2013</v>
      </c>
      <c r="C59" t="s">
        <v>13</v>
      </c>
      <c r="D59">
        <v>553.7658166837416</v>
      </c>
      <c r="E59">
        <f t="shared" si="7"/>
        <v>581.2939199919698</v>
      </c>
      <c r="F59">
        <f t="shared" si="6"/>
        <v>-27.528103308228197</v>
      </c>
      <c r="G59" s="13">
        <f t="shared" si="0"/>
        <v>583.54039366398388</v>
      </c>
      <c r="H59">
        <f t="shared" si="1"/>
        <v>556.50531214393436</v>
      </c>
      <c r="I59">
        <f t="shared" si="2"/>
        <v>4.9470288299815661E-3</v>
      </c>
      <c r="M59" s="14"/>
    </row>
    <row r="60" spans="1:13" x14ac:dyDescent="0.25">
      <c r="A60">
        <v>59</v>
      </c>
      <c r="B60">
        <v>2013</v>
      </c>
      <c r="C60" t="s">
        <v>14</v>
      </c>
      <c r="D60">
        <v>451.13063846753033</v>
      </c>
      <c r="E60">
        <f t="shared" si="7"/>
        <v>581.44236784224483</v>
      </c>
      <c r="F60">
        <f t="shared" si="6"/>
        <v>-130.3117293747145</v>
      </c>
      <c r="G60" s="13">
        <f t="shared" si="0"/>
        <v>593.23214636840794</v>
      </c>
      <c r="H60">
        <f t="shared" si="1"/>
        <v>448.98857855877816</v>
      </c>
      <c r="I60">
        <f t="shared" si="2"/>
        <v>4.7482031280975528E-3</v>
      </c>
      <c r="M60" s="14"/>
    </row>
    <row r="61" spans="1:13" x14ac:dyDescent="0.25">
      <c r="A61">
        <v>60</v>
      </c>
      <c r="B61">
        <v>2013</v>
      </c>
      <c r="C61" t="s">
        <v>15</v>
      </c>
      <c r="D61">
        <v>563.03712131093437</v>
      </c>
      <c r="E61">
        <f t="shared" si="7"/>
        <v>586.23363850443752</v>
      </c>
      <c r="F61">
        <f t="shared" si="6"/>
        <v>-23.196517193503155</v>
      </c>
      <c r="G61" s="13">
        <f t="shared" si="0"/>
        <v>625.66916535915482</v>
      </c>
      <c r="H61">
        <f t="shared" si="1"/>
        <v>533.26823974691479</v>
      </c>
      <c r="I61">
        <f t="shared" si="2"/>
        <v>5.2871969604256108E-2</v>
      </c>
      <c r="M61" s="14"/>
    </row>
    <row r="62" spans="1:13" x14ac:dyDescent="0.25">
      <c r="A62">
        <v>61</v>
      </c>
      <c r="B62">
        <v>2014</v>
      </c>
      <c r="C62" t="s">
        <v>4</v>
      </c>
      <c r="D62">
        <v>557.15912302826052</v>
      </c>
      <c r="E62">
        <f t="shared" si="7"/>
        <v>594.92124265156269</v>
      </c>
      <c r="F62">
        <f t="shared" si="6"/>
        <v>-37.762119623302169</v>
      </c>
      <c r="G62" s="13">
        <f t="shared" si="0"/>
        <v>613.06456719313087</v>
      </c>
      <c r="H62">
        <f t="shared" si="1"/>
        <v>544.80503696574408</v>
      </c>
      <c r="I62">
        <f t="shared" si="2"/>
        <v>2.2173353270013338E-2</v>
      </c>
      <c r="M62" s="14"/>
    </row>
    <row r="63" spans="1:13" x14ac:dyDescent="0.25">
      <c r="A63">
        <v>62</v>
      </c>
      <c r="B63">
        <v>2014</v>
      </c>
      <c r="C63" t="s">
        <v>5</v>
      </c>
      <c r="D63">
        <v>532.96883757649721</v>
      </c>
      <c r="E63">
        <f t="shared" si="7"/>
        <v>601.06086628511423</v>
      </c>
      <c r="F63">
        <f t="shared" si="6"/>
        <v>-68.092028708617022</v>
      </c>
      <c r="G63" s="13">
        <f t="shared" si="0"/>
        <v>587.65611923181837</v>
      </c>
      <c r="H63">
        <f t="shared" si="1"/>
        <v>550.83339681077257</v>
      </c>
      <c r="I63">
        <f t="shared" si="2"/>
        <v>3.3518956409362782E-2</v>
      </c>
      <c r="M63" s="14"/>
    </row>
    <row r="64" spans="1:13" x14ac:dyDescent="0.25">
      <c r="A64">
        <v>63</v>
      </c>
      <c r="B64">
        <v>2014</v>
      </c>
      <c r="C64" t="s">
        <v>6</v>
      </c>
      <c r="D64">
        <v>560.85722418831529</v>
      </c>
      <c r="E64">
        <f t="shared" si="7"/>
        <v>607.4732791205895</v>
      </c>
      <c r="F64">
        <f t="shared" si="6"/>
        <v>-46.61605493227421</v>
      </c>
      <c r="G64" s="13">
        <f t="shared" si="0"/>
        <v>598.06982238279306</v>
      </c>
      <c r="H64">
        <f t="shared" si="1"/>
        <v>573.11827760709525</v>
      </c>
      <c r="I64">
        <f t="shared" si="2"/>
        <v>2.1861273939235475E-2</v>
      </c>
      <c r="M64" s="14"/>
    </row>
    <row r="65" spans="1:13" x14ac:dyDescent="0.25">
      <c r="A65">
        <v>64</v>
      </c>
      <c r="B65">
        <v>2014</v>
      </c>
      <c r="C65" t="s">
        <v>7</v>
      </c>
      <c r="D65">
        <v>567.93221198481478</v>
      </c>
      <c r="E65">
        <f t="shared" si="7"/>
        <v>615.35002472398151</v>
      </c>
      <c r="F65">
        <f t="shared" si="6"/>
        <v>-47.41781273916672</v>
      </c>
      <c r="G65" s="13">
        <f t="shared" si="0"/>
        <v>569.4227765990579</v>
      </c>
      <c r="H65">
        <f t="shared" si="1"/>
        <v>613.6505085228091</v>
      </c>
      <c r="I65">
        <f t="shared" si="2"/>
        <v>8.0499565922168059E-2</v>
      </c>
      <c r="M65" s="14"/>
    </row>
    <row r="66" spans="1:13" x14ac:dyDescent="0.25">
      <c r="A66">
        <v>65</v>
      </c>
      <c r="B66">
        <v>2014</v>
      </c>
      <c r="C66" t="s">
        <v>8</v>
      </c>
      <c r="D66">
        <v>628.14593234616984</v>
      </c>
      <c r="E66">
        <f t="shared" si="7"/>
        <v>620.57291466461527</v>
      </c>
      <c r="F66">
        <f t="shared" si="6"/>
        <v>7.5730176815545747</v>
      </c>
      <c r="G66" s="13">
        <f t="shared" si="0"/>
        <v>588.00733510639429</v>
      </c>
      <c r="H66">
        <f t="shared" si="1"/>
        <v>660.08986771230718</v>
      </c>
      <c r="I66">
        <f t="shared" si="2"/>
        <v>5.0854321776508941E-2</v>
      </c>
      <c r="M66" s="14"/>
    </row>
    <row r="67" spans="1:13" x14ac:dyDescent="0.25">
      <c r="A67">
        <v>66</v>
      </c>
      <c r="B67">
        <v>2014</v>
      </c>
      <c r="C67" t="s">
        <v>9</v>
      </c>
      <c r="D67">
        <v>728.7250197985818</v>
      </c>
      <c r="E67">
        <f t="shared" si="7"/>
        <v>623.70465586268676</v>
      </c>
      <c r="F67">
        <f t="shared" si="6"/>
        <v>105.02036393589503</v>
      </c>
      <c r="G67" s="13">
        <f t="shared" ref="G67:G94" si="10">D67-VLOOKUP(C67,J$2:M$13,4,FALSE)</f>
        <v>652.54743436310002</v>
      </c>
      <c r="H67">
        <f t="shared" ref="H67:H106" si="11">K$16+K$17*A67+VLOOKUP(C67,J$2:M$13,4,FALSE)</f>
        <v>700.93905324349259</v>
      </c>
      <c r="I67">
        <f t="shared" ref="I67:I105" si="12">ABS(D67-H67)/D67</f>
        <v>3.8129563004120799E-2</v>
      </c>
      <c r="M67" s="14"/>
    </row>
    <row r="68" spans="1:13" x14ac:dyDescent="0.25">
      <c r="A68">
        <v>67</v>
      </c>
      <c r="B68">
        <v>2014</v>
      </c>
      <c r="C68" t="s">
        <v>10</v>
      </c>
      <c r="D68">
        <v>757.10029120798106</v>
      </c>
      <c r="E68">
        <f t="shared" si="7"/>
        <v>626.63308861321798</v>
      </c>
      <c r="F68">
        <f t="shared" si="6"/>
        <v>130.46720259476308</v>
      </c>
      <c r="G68" s="13">
        <f t="shared" si="10"/>
        <v>646.99610328828385</v>
      </c>
      <c r="H68">
        <f t="shared" si="11"/>
        <v>739.67585306318733</v>
      </c>
      <c r="I68">
        <f t="shared" si="12"/>
        <v>2.3014702737721049E-2</v>
      </c>
      <c r="M68" s="14"/>
    </row>
    <row r="69" spans="1:13" x14ac:dyDescent="0.25">
      <c r="A69">
        <v>68</v>
      </c>
      <c r="B69">
        <v>2014</v>
      </c>
      <c r="C69" t="s">
        <v>11</v>
      </c>
      <c r="D69">
        <v>719.10482535924757</v>
      </c>
      <c r="E69">
        <f t="shared" si="7"/>
        <v>631.43752027469759</v>
      </c>
      <c r="F69">
        <f t="shared" si="6"/>
        <v>87.66730508454998</v>
      </c>
      <c r="G69" s="13">
        <f t="shared" si="10"/>
        <v>626.28133634610026</v>
      </c>
      <c r="H69">
        <f t="shared" si="11"/>
        <v>727.20535149211673</v>
      </c>
      <c r="I69">
        <f t="shared" si="12"/>
        <v>1.126473616530432E-2</v>
      </c>
      <c r="M69" s="14"/>
    </row>
    <row r="70" spans="1:13" x14ac:dyDescent="0.25">
      <c r="A70">
        <v>69</v>
      </c>
      <c r="B70">
        <v>2014</v>
      </c>
      <c r="C70" t="s">
        <v>12</v>
      </c>
      <c r="D70">
        <v>724.05385064651705</v>
      </c>
      <c r="E70">
        <f t="shared" si="7"/>
        <v>636.61964627053999</v>
      </c>
      <c r="F70">
        <f t="shared" si="6"/>
        <v>87.43420437597706</v>
      </c>
      <c r="G70" s="13">
        <f t="shared" si="10"/>
        <v>659.49369269636611</v>
      </c>
      <c r="H70">
        <f t="shared" si="11"/>
        <v>703.75221776459955</v>
      </c>
      <c r="I70">
        <f t="shared" si="12"/>
        <v>2.8038843884042475E-2</v>
      </c>
      <c r="M70" s="14"/>
    </row>
    <row r="71" spans="1:13" x14ac:dyDescent="0.25">
      <c r="A71">
        <v>70</v>
      </c>
      <c r="B71">
        <v>2014</v>
      </c>
      <c r="C71" t="s">
        <v>13</v>
      </c>
      <c r="D71">
        <v>634.2046248621175</v>
      </c>
      <c r="E71">
        <f t="shared" si="7"/>
        <v>642.11392413153419</v>
      </c>
      <c r="F71">
        <f t="shared" si="6"/>
        <v>-7.9092992694166924</v>
      </c>
      <c r="G71" s="13">
        <f t="shared" si="10"/>
        <v>663.97920184235977</v>
      </c>
      <c r="H71">
        <f t="shared" si="11"/>
        <v>614.22768016968564</v>
      </c>
      <c r="I71">
        <f t="shared" si="12"/>
        <v>3.1499210048767851E-2</v>
      </c>
      <c r="M71" s="14"/>
    </row>
    <row r="72" spans="1:13" x14ac:dyDescent="0.25">
      <c r="A72">
        <v>71</v>
      </c>
      <c r="B72">
        <v>2014</v>
      </c>
      <c r="C72" t="s">
        <v>14</v>
      </c>
      <c r="D72">
        <v>496.04118886436436</v>
      </c>
      <c r="E72">
        <f t="shared" si="7"/>
        <v>648.95235526865304</v>
      </c>
      <c r="F72">
        <f t="shared" ref="F72:F93" si="13">D72-E72</f>
        <v>-152.91116640428868</v>
      </c>
      <c r="G72" s="13">
        <f t="shared" si="10"/>
        <v>638.14269676524202</v>
      </c>
      <c r="H72">
        <f t="shared" si="11"/>
        <v>506.71094658452955</v>
      </c>
      <c r="I72">
        <f t="shared" si="12"/>
        <v>2.1509822086735408E-2</v>
      </c>
      <c r="M72" s="14"/>
    </row>
    <row r="73" spans="1:13" x14ac:dyDescent="0.25">
      <c r="A73">
        <v>72</v>
      </c>
      <c r="B73">
        <v>2014</v>
      </c>
      <c r="C73" t="s">
        <v>15</v>
      </c>
      <c r="D73">
        <v>593.28835966781548</v>
      </c>
      <c r="E73">
        <f t="shared" ref="E73:E94" si="14">AVERAGE(D67:D79,D68:D78)</f>
        <v>654.68007486648423</v>
      </c>
      <c r="F73">
        <f t="shared" si="13"/>
        <v>-61.391715198668749</v>
      </c>
      <c r="G73" s="13">
        <f t="shared" si="10"/>
        <v>655.92040371603593</v>
      </c>
      <c r="H73">
        <f t="shared" si="11"/>
        <v>590.99060777266595</v>
      </c>
      <c r="I73">
        <f t="shared" si="12"/>
        <v>3.8729091135987427E-3</v>
      </c>
      <c r="M73" s="14"/>
    </row>
    <row r="74" spans="1:13" x14ac:dyDescent="0.25">
      <c r="A74">
        <v>73</v>
      </c>
      <c r="B74">
        <v>2015</v>
      </c>
      <c r="C74" t="s">
        <v>4</v>
      </c>
      <c r="D74">
        <v>597.19027068413016</v>
      </c>
      <c r="E74">
        <f t="shared" si="14"/>
        <v>657.57977659122128</v>
      </c>
      <c r="F74">
        <f t="shared" si="13"/>
        <v>-60.38950590709112</v>
      </c>
      <c r="G74" s="13">
        <f t="shared" si="10"/>
        <v>653.0957148490005</v>
      </c>
      <c r="H74">
        <f t="shared" si="11"/>
        <v>602.52740499149547</v>
      </c>
      <c r="I74">
        <f t="shared" si="12"/>
        <v>8.937075115525904E-3</v>
      </c>
      <c r="M74" s="14"/>
    </row>
    <row r="75" spans="1:13" x14ac:dyDescent="0.25">
      <c r="A75">
        <v>74</v>
      </c>
      <c r="B75">
        <v>2015</v>
      </c>
      <c r="C75" t="s">
        <v>5</v>
      </c>
      <c r="D75">
        <v>608.24404979613826</v>
      </c>
      <c r="E75">
        <f t="shared" si="14"/>
        <v>662.14191317794211</v>
      </c>
      <c r="F75">
        <f t="shared" si="13"/>
        <v>-53.897863381803859</v>
      </c>
      <c r="G75" s="13">
        <f t="shared" si="10"/>
        <v>662.93133145145941</v>
      </c>
      <c r="H75">
        <f t="shared" si="11"/>
        <v>608.55576483652385</v>
      </c>
      <c r="I75">
        <f t="shared" si="12"/>
        <v>5.1248350146634208E-4</v>
      </c>
      <c r="M75" s="14"/>
    </row>
    <row r="76" spans="1:13" x14ac:dyDescent="0.25">
      <c r="A76">
        <v>75</v>
      </c>
      <c r="B76">
        <v>2015</v>
      </c>
      <c r="C76" t="s">
        <v>6</v>
      </c>
      <c r="D76">
        <v>609.9530358688919</v>
      </c>
      <c r="E76">
        <f t="shared" si="14"/>
        <v>668.29299648743893</v>
      </c>
      <c r="F76">
        <f t="shared" si="13"/>
        <v>-58.339960618547025</v>
      </c>
      <c r="G76" s="13">
        <f t="shared" si="10"/>
        <v>647.16563406336968</v>
      </c>
      <c r="H76">
        <f t="shared" si="11"/>
        <v>630.84064563284664</v>
      </c>
      <c r="I76">
        <f t="shared" si="12"/>
        <v>3.4244619725844742E-2</v>
      </c>
      <c r="M76" s="14"/>
    </row>
    <row r="77" spans="1:13" x14ac:dyDescent="0.25">
      <c r="A77">
        <v>76</v>
      </c>
      <c r="B77">
        <v>2015</v>
      </c>
      <c r="C77" t="s">
        <v>7</v>
      </c>
      <c r="D77">
        <v>650.69906896810085</v>
      </c>
      <c r="E77">
        <f t="shared" si="14"/>
        <v>671.24467888678612</v>
      </c>
      <c r="F77">
        <f t="shared" si="13"/>
        <v>-20.545609918685273</v>
      </c>
      <c r="G77" s="13">
        <f t="shared" si="10"/>
        <v>652.18963358234396</v>
      </c>
      <c r="H77">
        <f t="shared" si="11"/>
        <v>671.3728765485605</v>
      </c>
      <c r="I77">
        <f t="shared" si="12"/>
        <v>3.1771687660848862E-2</v>
      </c>
      <c r="M77" s="14"/>
    </row>
    <row r="78" spans="1:13" x14ac:dyDescent="0.25">
      <c r="A78">
        <v>77</v>
      </c>
      <c r="B78">
        <v>2015</v>
      </c>
      <c r="C78" t="s">
        <v>8</v>
      </c>
      <c r="D78">
        <v>709.50142265373563</v>
      </c>
      <c r="E78">
        <f t="shared" si="14"/>
        <v>674.59532904263256</v>
      </c>
      <c r="F78">
        <f t="shared" si="13"/>
        <v>34.906093611103074</v>
      </c>
      <c r="G78" s="13">
        <f t="shared" si="10"/>
        <v>669.36282541396008</v>
      </c>
      <c r="H78">
        <f t="shared" si="11"/>
        <v>717.81223573805835</v>
      </c>
      <c r="I78">
        <f t="shared" si="12"/>
        <v>1.1713596081651154E-2</v>
      </c>
      <c r="M78" s="14"/>
    </row>
    <row r="79" spans="1:13" x14ac:dyDescent="0.25">
      <c r="A79">
        <v>78</v>
      </c>
      <c r="B79">
        <v>2015</v>
      </c>
      <c r="C79" t="s">
        <v>9</v>
      </c>
      <c r="D79">
        <v>784.83479983896552</v>
      </c>
      <c r="E79">
        <f t="shared" si="14"/>
        <v>679.61645356198642</v>
      </c>
      <c r="F79">
        <f t="shared" si="13"/>
        <v>105.2183462769791</v>
      </c>
      <c r="G79" s="13">
        <f t="shared" si="10"/>
        <v>708.65721440348375</v>
      </c>
      <c r="H79">
        <f t="shared" si="11"/>
        <v>758.66142126924399</v>
      </c>
      <c r="I79">
        <f t="shared" si="12"/>
        <v>3.3348901673437341E-2</v>
      </c>
      <c r="M79" s="14"/>
    </row>
    <row r="80" spans="1:13" x14ac:dyDescent="0.25">
      <c r="A80">
        <v>79</v>
      </c>
      <c r="B80">
        <v>2015</v>
      </c>
      <c r="C80" t="s">
        <v>10</v>
      </c>
      <c r="D80">
        <v>770.5833525612835</v>
      </c>
      <c r="E80">
        <f t="shared" si="14"/>
        <v>684.57218055229725</v>
      </c>
      <c r="F80">
        <f t="shared" si="13"/>
        <v>86.01117200898625</v>
      </c>
      <c r="G80" s="13">
        <f t="shared" si="10"/>
        <v>660.47916464158629</v>
      </c>
      <c r="H80">
        <f t="shared" si="11"/>
        <v>797.39822108893861</v>
      </c>
      <c r="I80">
        <f t="shared" si="12"/>
        <v>3.4798141484016235E-2</v>
      </c>
      <c r="M80" s="14"/>
    </row>
    <row r="81" spans="1:13" x14ac:dyDescent="0.25">
      <c r="A81">
        <v>80</v>
      </c>
      <c r="B81">
        <v>2015</v>
      </c>
      <c r="C81" t="s">
        <v>11</v>
      </c>
      <c r="D81">
        <v>815.11304208724664</v>
      </c>
      <c r="E81">
        <f t="shared" si="14"/>
        <v>689.62812073039743</v>
      </c>
      <c r="F81">
        <f t="shared" si="13"/>
        <v>125.48492135684921</v>
      </c>
      <c r="G81" s="13">
        <f t="shared" si="10"/>
        <v>722.28955307409933</v>
      </c>
      <c r="H81">
        <f t="shared" si="11"/>
        <v>784.92771951786801</v>
      </c>
      <c r="I81">
        <f t="shared" si="12"/>
        <v>3.7032069186481872E-2</v>
      </c>
      <c r="M81" s="14"/>
    </row>
    <row r="82" spans="1:13" x14ac:dyDescent="0.25">
      <c r="A82">
        <v>81</v>
      </c>
      <c r="B82">
        <v>2015</v>
      </c>
      <c r="C82" t="s">
        <v>12</v>
      </c>
      <c r="D82">
        <v>775.67163334643942</v>
      </c>
      <c r="E82">
        <f t="shared" si="14"/>
        <v>696.9338966355931</v>
      </c>
      <c r="F82">
        <f t="shared" si="13"/>
        <v>78.73773671084632</v>
      </c>
      <c r="G82" s="13">
        <f t="shared" si="10"/>
        <v>711.11147539628848</v>
      </c>
      <c r="H82">
        <f t="shared" si="11"/>
        <v>761.47458579035094</v>
      </c>
      <c r="I82">
        <f t="shared" si="12"/>
        <v>1.8302909305628338E-2</v>
      </c>
      <c r="M82" s="14"/>
    </row>
    <row r="83" spans="1:13" x14ac:dyDescent="0.25">
      <c r="A83">
        <v>82</v>
      </c>
      <c r="B83">
        <v>2015</v>
      </c>
      <c r="C83" t="s">
        <v>13</v>
      </c>
      <c r="D83">
        <v>653.4272197465275</v>
      </c>
      <c r="E83">
        <f t="shared" si="14"/>
        <v>706.04549041510893</v>
      </c>
      <c r="F83">
        <f t="shared" si="13"/>
        <v>-52.618270668581431</v>
      </c>
      <c r="G83" s="13">
        <f t="shared" si="10"/>
        <v>683.20179672676977</v>
      </c>
      <c r="H83">
        <f t="shared" si="11"/>
        <v>671.95004819543692</v>
      </c>
      <c r="I83">
        <f t="shared" si="12"/>
        <v>2.8347194437499338E-2</v>
      </c>
      <c r="M83" s="14"/>
    </row>
    <row r="84" spans="1:13" x14ac:dyDescent="0.25">
      <c r="A84">
        <v>83</v>
      </c>
      <c r="B84">
        <v>2015</v>
      </c>
      <c r="C84" t="s">
        <v>14</v>
      </c>
      <c r="D84">
        <v>557.23419772026989</v>
      </c>
      <c r="E84">
        <f t="shared" si="14"/>
        <v>712.40328794029381</v>
      </c>
      <c r="F84">
        <f t="shared" si="13"/>
        <v>-155.16909022002392</v>
      </c>
      <c r="G84" s="13">
        <f t="shared" si="10"/>
        <v>699.33570562114755</v>
      </c>
      <c r="H84">
        <f t="shared" si="11"/>
        <v>564.43331461028083</v>
      </c>
      <c r="I84">
        <f t="shared" si="12"/>
        <v>1.2919373791959695E-2</v>
      </c>
      <c r="M84" s="14"/>
    </row>
    <row r="85" spans="1:13" x14ac:dyDescent="0.25">
      <c r="A85">
        <v>84</v>
      </c>
      <c r="B85">
        <v>2015</v>
      </c>
      <c r="C85" t="s">
        <v>15</v>
      </c>
      <c r="D85">
        <v>652.60233927640206</v>
      </c>
      <c r="E85">
        <f t="shared" si="14"/>
        <v>716.06113148342058</v>
      </c>
      <c r="F85">
        <f t="shared" si="13"/>
        <v>-63.458792207018519</v>
      </c>
      <c r="G85" s="13">
        <f t="shared" si="10"/>
        <v>715.23438332462251</v>
      </c>
      <c r="H85">
        <f t="shared" si="11"/>
        <v>648.71297579841735</v>
      </c>
      <c r="I85">
        <f t="shared" si="12"/>
        <v>5.9597755691424541E-3</v>
      </c>
      <c r="M85" s="14"/>
    </row>
    <row r="86" spans="1:13" x14ac:dyDescent="0.25">
      <c r="A86">
        <v>85</v>
      </c>
      <c r="B86">
        <v>2016</v>
      </c>
      <c r="C86" t="s">
        <v>4</v>
      </c>
      <c r="D86">
        <v>656.81373884300274</v>
      </c>
      <c r="E86">
        <f t="shared" si="14"/>
        <v>722.15776613783135</v>
      </c>
      <c r="F86">
        <f t="shared" si="13"/>
        <v>-65.344027294828607</v>
      </c>
      <c r="G86" s="13">
        <f t="shared" si="10"/>
        <v>712.71918300787308</v>
      </c>
      <c r="H86">
        <f t="shared" si="11"/>
        <v>660.24977301724664</v>
      </c>
      <c r="I86">
        <f t="shared" si="12"/>
        <v>5.231367693825313E-3</v>
      </c>
      <c r="M86" s="14"/>
    </row>
    <row r="87" spans="1:13" x14ac:dyDescent="0.25">
      <c r="A87">
        <v>86</v>
      </c>
      <c r="B87">
        <v>2016</v>
      </c>
      <c r="C87" t="s">
        <v>5</v>
      </c>
      <c r="D87">
        <v>669.96314591167106</v>
      </c>
      <c r="E87">
        <f t="shared" si="14"/>
        <v>726.79568953136379</v>
      </c>
      <c r="F87">
        <f t="shared" si="13"/>
        <v>-56.832543619692728</v>
      </c>
      <c r="G87" s="13">
        <f t="shared" si="10"/>
        <v>724.65042756699222</v>
      </c>
      <c r="H87">
        <f t="shared" si="11"/>
        <v>666.27813286227524</v>
      </c>
      <c r="I87">
        <f t="shared" si="12"/>
        <v>5.5003220279845931E-3</v>
      </c>
      <c r="M87" s="14"/>
    </row>
    <row r="88" spans="1:13" x14ac:dyDescent="0.25">
      <c r="A88">
        <v>87</v>
      </c>
      <c r="B88">
        <v>2016</v>
      </c>
      <c r="C88" t="s">
        <v>6</v>
      </c>
      <c r="D88">
        <v>723.57256147805265</v>
      </c>
      <c r="E88">
        <f t="shared" si="14"/>
        <v>727.48311502230069</v>
      </c>
      <c r="F88">
        <f t="shared" si="13"/>
        <v>-3.9105535442480459</v>
      </c>
      <c r="G88" s="13">
        <f t="shared" si="10"/>
        <v>760.78515967253043</v>
      </c>
      <c r="H88">
        <f t="shared" si="11"/>
        <v>688.56301365859781</v>
      </c>
      <c r="I88">
        <f t="shared" si="12"/>
        <v>4.838429437946113E-2</v>
      </c>
      <c r="M88" s="14"/>
    </row>
    <row r="89" spans="1:13" x14ac:dyDescent="0.25">
      <c r="A89">
        <v>88</v>
      </c>
      <c r="B89">
        <v>2016</v>
      </c>
      <c r="C89" t="s">
        <v>7</v>
      </c>
      <c r="D89">
        <v>755.75779406732431</v>
      </c>
      <c r="E89">
        <f t="shared" si="14"/>
        <v>730.31025042337967</v>
      </c>
      <c r="F89">
        <f t="shared" si="13"/>
        <v>25.447543643944641</v>
      </c>
      <c r="G89" s="13">
        <f t="shared" si="10"/>
        <v>757.24835868156742</v>
      </c>
      <c r="H89">
        <f t="shared" si="11"/>
        <v>729.09524457431178</v>
      </c>
      <c r="I89">
        <f t="shared" si="12"/>
        <v>3.5279225305134443E-2</v>
      </c>
      <c r="M89" s="14"/>
    </row>
    <row r="90" spans="1:13" x14ac:dyDescent="0.25">
      <c r="A90">
        <v>89</v>
      </c>
      <c r="B90">
        <v>2016</v>
      </c>
      <c r="C90" t="s">
        <v>8</v>
      </c>
      <c r="D90">
        <v>757.02983815894572</v>
      </c>
      <c r="E90">
        <f t="shared" si="14"/>
        <v>736.46884988535794</v>
      </c>
      <c r="F90">
        <f t="shared" si="13"/>
        <v>20.560988273587782</v>
      </c>
      <c r="G90" s="13">
        <f t="shared" si="10"/>
        <v>716.89124091917017</v>
      </c>
      <c r="H90">
        <f t="shared" si="11"/>
        <v>775.53460376380974</v>
      </c>
      <c r="I90">
        <f t="shared" si="12"/>
        <v>2.4443905209689719E-2</v>
      </c>
      <c r="M90" s="14"/>
    </row>
    <row r="91" spans="1:13" x14ac:dyDescent="0.25">
      <c r="A91">
        <v>90</v>
      </c>
      <c r="B91">
        <v>2016</v>
      </c>
      <c r="C91" t="s">
        <v>9</v>
      </c>
      <c r="D91">
        <v>825.09462936879868</v>
      </c>
      <c r="E91">
        <f t="shared" si="14"/>
        <v>743.11343886886982</v>
      </c>
      <c r="F91">
        <f t="shared" si="13"/>
        <v>81.981190499928857</v>
      </c>
      <c r="G91" s="13">
        <f t="shared" si="10"/>
        <v>748.9170439333169</v>
      </c>
      <c r="H91">
        <f t="shared" si="11"/>
        <v>816.38378929499515</v>
      </c>
      <c r="I91">
        <f t="shared" si="12"/>
        <v>1.0557383073099577E-2</v>
      </c>
      <c r="M91" s="14"/>
    </row>
    <row r="92" spans="1:13" x14ac:dyDescent="0.25">
      <c r="A92">
        <v>91</v>
      </c>
      <c r="B92">
        <v>2016</v>
      </c>
      <c r="C92" t="s">
        <v>10</v>
      </c>
      <c r="D92">
        <v>876.64275473730629</v>
      </c>
      <c r="E92">
        <f t="shared" si="14"/>
        <v>747.92929278914653</v>
      </c>
      <c r="F92">
        <f t="shared" si="13"/>
        <v>128.71346194815976</v>
      </c>
      <c r="G92" s="13">
        <f t="shared" si="10"/>
        <v>766.53856681760908</v>
      </c>
      <c r="H92">
        <f t="shared" si="11"/>
        <v>855.12058911469001</v>
      </c>
      <c r="I92">
        <f t="shared" si="12"/>
        <v>2.4550668452242661E-2</v>
      </c>
      <c r="M92" s="14"/>
    </row>
    <row r="93" spans="1:13" x14ac:dyDescent="0.25">
      <c r="A93">
        <v>92</v>
      </c>
      <c r="B93">
        <v>2016</v>
      </c>
      <c r="C93" t="s">
        <v>11</v>
      </c>
      <c r="D93">
        <v>820.36380135600757</v>
      </c>
      <c r="E93">
        <f t="shared" si="14"/>
        <v>752.6492297655027</v>
      </c>
      <c r="F93">
        <f t="shared" si="13"/>
        <v>67.714571590504875</v>
      </c>
      <c r="G93" s="13">
        <f t="shared" si="10"/>
        <v>727.54031234286026</v>
      </c>
      <c r="H93">
        <f t="shared" si="11"/>
        <v>842.65008754361929</v>
      </c>
      <c r="I93">
        <f t="shared" si="12"/>
        <v>2.7166345163906491E-2</v>
      </c>
      <c r="M93" s="14"/>
    </row>
    <row r="94" spans="1:13" ht="18.75" x14ac:dyDescent="0.3">
      <c r="A94">
        <v>93</v>
      </c>
      <c r="B94">
        <v>2016</v>
      </c>
      <c r="C94" t="s">
        <v>12</v>
      </c>
      <c r="D94">
        <v>786.91908586015722</v>
      </c>
      <c r="E94" s="4">
        <f t="shared" si="14"/>
        <v>755.90885726281033</v>
      </c>
      <c r="F94" s="4">
        <f>D94-E94</f>
        <v>31.010228597346895</v>
      </c>
      <c r="G94" s="13">
        <f t="shared" si="10"/>
        <v>722.35892791000629</v>
      </c>
      <c r="H94">
        <f t="shared" si="11"/>
        <v>819.19695381610222</v>
      </c>
      <c r="I94">
        <f t="shared" si="12"/>
        <v>4.1018026549277359E-2</v>
      </c>
      <c r="M94" s="14"/>
    </row>
    <row r="95" spans="1:13" x14ac:dyDescent="0.25">
      <c r="A95">
        <v>94</v>
      </c>
      <c r="B95">
        <v>2016</v>
      </c>
      <c r="C95" t="s">
        <v>13</v>
      </c>
      <c r="D95">
        <v>710.03101685870513</v>
      </c>
      <c r="E95" s="3"/>
      <c r="F95" s="3"/>
      <c r="H95">
        <f t="shared" si="11"/>
        <v>729.67241622118831</v>
      </c>
      <c r="I95">
        <f t="shared" si="12"/>
        <v>2.7662734297693062E-2</v>
      </c>
      <c r="M95" s="14"/>
    </row>
    <row r="96" spans="1:13" x14ac:dyDescent="0.25">
      <c r="A96">
        <v>95</v>
      </c>
      <c r="B96">
        <v>2016</v>
      </c>
      <c r="C96" t="s">
        <v>14</v>
      </c>
      <c r="D96">
        <v>648.43678769557471</v>
      </c>
      <c r="E96" s="3"/>
      <c r="F96" s="3"/>
      <c r="H96">
        <f t="shared" si="11"/>
        <v>622.15568263603211</v>
      </c>
      <c r="I96">
        <f t="shared" si="12"/>
        <v>4.052994148117478E-2</v>
      </c>
      <c r="M96" s="14"/>
    </row>
    <row r="97" spans="1:13" x14ac:dyDescent="0.25">
      <c r="A97">
        <v>96</v>
      </c>
      <c r="B97">
        <v>2016</v>
      </c>
      <c r="C97" t="s">
        <v>15</v>
      </c>
      <c r="D97">
        <v>720.8698849053842</v>
      </c>
      <c r="E97" s="3"/>
      <c r="F97" s="3"/>
      <c r="H97">
        <f t="shared" si="11"/>
        <v>706.43534382416863</v>
      </c>
      <c r="I97">
        <f t="shared" si="12"/>
        <v>2.0023781522112188E-2</v>
      </c>
      <c r="M97" s="14"/>
    </row>
    <row r="98" spans="1:13" x14ac:dyDescent="0.25">
      <c r="A98">
        <v>97</v>
      </c>
      <c r="B98">
        <v>2017</v>
      </c>
      <c r="C98" t="s">
        <v>4</v>
      </c>
      <c r="D98">
        <v>704.12668730066321</v>
      </c>
      <c r="E98" s="3"/>
      <c r="F98" s="3"/>
      <c r="H98">
        <f t="shared" si="11"/>
        <v>717.97214104299803</v>
      </c>
      <c r="I98">
        <f t="shared" si="12"/>
        <v>1.9663299221639636E-2</v>
      </c>
      <c r="M98" s="14"/>
    </row>
    <row r="99" spans="1:13" x14ac:dyDescent="0.25">
      <c r="A99">
        <v>98</v>
      </c>
      <c r="B99">
        <v>2017</v>
      </c>
      <c r="C99" t="s">
        <v>5</v>
      </c>
      <c r="D99">
        <v>735.92868488655824</v>
      </c>
      <c r="E99" s="3"/>
      <c r="F99" s="3"/>
      <c r="H99">
        <f t="shared" si="11"/>
        <v>724.00050088802652</v>
      </c>
      <c r="I99">
        <f t="shared" si="12"/>
        <v>1.6208342253122562E-2</v>
      </c>
      <c r="M99" s="14"/>
    </row>
    <row r="100" spans="1:13" x14ac:dyDescent="0.25">
      <c r="A100">
        <v>99</v>
      </c>
      <c r="B100">
        <v>2017</v>
      </c>
      <c r="C100" t="s">
        <v>6</v>
      </c>
      <c r="D100">
        <v>735.83808243854162</v>
      </c>
      <c r="E100" s="3"/>
      <c r="F100" s="3"/>
      <c r="H100">
        <f t="shared" si="11"/>
        <v>746.2853816843492</v>
      </c>
      <c r="I100">
        <f t="shared" si="12"/>
        <v>1.4197823536375831E-2</v>
      </c>
      <c r="M100" s="14"/>
    </row>
    <row r="101" spans="1:13" x14ac:dyDescent="0.25">
      <c r="A101">
        <v>100</v>
      </c>
      <c r="B101">
        <v>2017</v>
      </c>
      <c r="C101" t="s">
        <v>7</v>
      </c>
      <c r="D101" s="15">
        <v>761.47057964058899</v>
      </c>
      <c r="H101" s="1">
        <f t="shared" si="11"/>
        <v>786.81761260006306</v>
      </c>
      <c r="I101">
        <f t="shared" si="12"/>
        <v>3.3286949801051749E-2</v>
      </c>
      <c r="M101" s="14"/>
    </row>
    <row r="102" spans="1:13" x14ac:dyDescent="0.25">
      <c r="A102">
        <v>101</v>
      </c>
      <c r="B102">
        <v>2017</v>
      </c>
      <c r="C102" t="s">
        <v>8</v>
      </c>
      <c r="D102" s="15">
        <v>811.58361006548023</v>
      </c>
      <c r="H102" s="1">
        <f t="shared" si="11"/>
        <v>833.25697178956102</v>
      </c>
      <c r="I102">
        <f t="shared" si="12"/>
        <v>2.6705026389495644E-2</v>
      </c>
      <c r="M102" s="14"/>
    </row>
    <row r="103" spans="1:13" x14ac:dyDescent="0.25">
      <c r="A103">
        <v>102</v>
      </c>
      <c r="B103">
        <v>2017</v>
      </c>
      <c r="C103" t="s">
        <v>9</v>
      </c>
      <c r="D103" s="15">
        <v>869.18557594058643</v>
      </c>
      <c r="H103" s="1">
        <f t="shared" si="11"/>
        <v>874.10615732074655</v>
      </c>
      <c r="I103">
        <f t="shared" si="12"/>
        <v>5.6611401711715286E-3</v>
      </c>
      <c r="M103" s="14"/>
    </row>
    <row r="104" spans="1:13" x14ac:dyDescent="0.25">
      <c r="A104">
        <v>103</v>
      </c>
      <c r="B104">
        <v>2017</v>
      </c>
      <c r="C104" t="s">
        <v>10</v>
      </c>
      <c r="D104" s="15">
        <v>910.71202702988671</v>
      </c>
      <c r="H104" s="1">
        <f t="shared" si="11"/>
        <v>912.84295714044117</v>
      </c>
      <c r="I104">
        <f t="shared" si="12"/>
        <v>2.3398506303952968E-3</v>
      </c>
      <c r="M104" s="14"/>
    </row>
    <row r="105" spans="1:13" x14ac:dyDescent="0.25">
      <c r="A105">
        <v>104</v>
      </c>
      <c r="B105">
        <v>2017</v>
      </c>
      <c r="C105" t="s">
        <v>11</v>
      </c>
      <c r="D105" s="15">
        <v>934.31464708044564</v>
      </c>
      <c r="H105" s="1">
        <f t="shared" si="11"/>
        <v>900.37245556937069</v>
      </c>
      <c r="I105">
        <f t="shared" si="12"/>
        <v>3.6328437766803508E-2</v>
      </c>
      <c r="M105" s="14"/>
    </row>
    <row r="106" spans="1:13" x14ac:dyDescent="0.25">
      <c r="A106">
        <v>105</v>
      </c>
      <c r="B106">
        <v>2017</v>
      </c>
      <c r="C106" t="s">
        <v>12</v>
      </c>
      <c r="D106" s="15">
        <v>901.31704771017814</v>
      </c>
      <c r="H106" s="1">
        <f t="shared" si="11"/>
        <v>876.9193218418535</v>
      </c>
      <c r="I106" s="17">
        <f>ABS(D106-H106)/D106</f>
        <v>2.7068971934246407E-2</v>
      </c>
      <c r="M106" s="14"/>
    </row>
    <row r="108" spans="1:13" x14ac:dyDescent="0.25">
      <c r="H108" t="s">
        <v>37</v>
      </c>
      <c r="I108" s="16">
        <f>AVERAGE(I2:I100)</f>
        <v>3.6245629653250212E-2</v>
      </c>
    </row>
    <row r="109" spans="1:13" x14ac:dyDescent="0.25">
      <c r="H109" t="s">
        <v>38</v>
      </c>
      <c r="I109" s="16">
        <f>AVERAGE(I101:I106)</f>
        <v>2.1898396115527352E-2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>
      <pane xSplit="4" ySplit="1" topLeftCell="E76" activePane="bottomRight" state="frozen"/>
      <selection pane="topRight" activeCell="E1" sqref="E1"/>
      <selection pane="bottomLeft" activeCell="A2" sqref="A2"/>
      <selection pane="bottomRight" activeCell="M94" sqref="M94"/>
    </sheetView>
  </sheetViews>
  <sheetFormatPr defaultRowHeight="15" x14ac:dyDescent="0.25"/>
  <cols>
    <col min="2" max="2" width="9.140625" style="26"/>
    <col min="3" max="3" width="10.7109375" style="26" bestFit="1" customWidth="1"/>
    <col min="4" max="4" width="12.7109375" style="24" bestFit="1" customWidth="1"/>
    <col min="5" max="5" width="17.28515625" customWidth="1"/>
    <col min="11" max="11" width="13.5703125" customWidth="1"/>
  </cols>
  <sheetData>
    <row r="1" spans="1:17" x14ac:dyDescent="0.25">
      <c r="A1" t="s">
        <v>0</v>
      </c>
      <c r="B1" s="26" t="s">
        <v>1</v>
      </c>
      <c r="C1" s="26" t="s">
        <v>2</v>
      </c>
      <c r="D1" s="24" t="s">
        <v>3</v>
      </c>
      <c r="E1" s="22" t="s">
        <v>39</v>
      </c>
      <c r="F1" s="22" t="s">
        <v>40</v>
      </c>
      <c r="G1" s="22" t="s">
        <v>41</v>
      </c>
      <c r="H1" s="22" t="s">
        <v>42</v>
      </c>
      <c r="I1" s="22" t="s">
        <v>43</v>
      </c>
      <c r="J1" s="22" t="s">
        <v>44</v>
      </c>
      <c r="K1" s="22" t="s">
        <v>45</v>
      </c>
      <c r="L1" s="22" t="s">
        <v>46</v>
      </c>
      <c r="M1" s="22" t="s">
        <v>47</v>
      </c>
      <c r="N1" s="22" t="s">
        <v>48</v>
      </c>
      <c r="O1" s="22" t="s">
        <v>49</v>
      </c>
      <c r="P1" s="22" t="s">
        <v>50</v>
      </c>
      <c r="Q1" s="22" t="s">
        <v>51</v>
      </c>
    </row>
    <row r="2" spans="1:17" x14ac:dyDescent="0.25">
      <c r="A2">
        <v>1</v>
      </c>
      <c r="B2" s="26">
        <v>2009</v>
      </c>
      <c r="C2" s="26" t="s">
        <v>4</v>
      </c>
      <c r="D2" s="24">
        <v>285.49260058004239</v>
      </c>
    </row>
    <row r="3" spans="1:17" ht="23.25" x14ac:dyDescent="0.35">
      <c r="A3">
        <v>2</v>
      </c>
      <c r="B3" s="26">
        <v>2009</v>
      </c>
      <c r="C3" s="26" t="s">
        <v>5</v>
      </c>
      <c r="D3" s="24">
        <v>268.93571644172783</v>
      </c>
      <c r="E3" s="23">
        <f>D2</f>
        <v>285.49260058004239</v>
      </c>
    </row>
    <row r="4" spans="1:17" x14ac:dyDescent="0.25">
      <c r="A4">
        <v>3</v>
      </c>
      <c r="B4" s="26">
        <v>2009</v>
      </c>
      <c r="C4" s="26" t="s">
        <v>6</v>
      </c>
      <c r="D4" s="24">
        <v>298.61637715741682</v>
      </c>
      <c r="E4">
        <f t="shared" ref="E4:Q35" si="0">D3</f>
        <v>268.93571644172783</v>
      </c>
      <c r="F4">
        <f t="shared" ref="F3:Q18" si="1">E3</f>
        <v>285.49260058004239</v>
      </c>
    </row>
    <row r="5" spans="1:17" x14ac:dyDescent="0.25">
      <c r="A5">
        <v>4</v>
      </c>
      <c r="B5" s="26">
        <v>2009</v>
      </c>
      <c r="C5" s="26" t="s">
        <v>7</v>
      </c>
      <c r="D5" s="24">
        <v>289.80429657083812</v>
      </c>
      <c r="E5">
        <f t="shared" si="0"/>
        <v>298.61637715741682</v>
      </c>
      <c r="F5">
        <f t="shared" si="1"/>
        <v>268.93571644172783</v>
      </c>
      <c r="G5">
        <f t="shared" si="1"/>
        <v>285.49260058004239</v>
      </c>
    </row>
    <row r="6" spans="1:17" x14ac:dyDescent="0.25">
      <c r="A6">
        <v>5</v>
      </c>
      <c r="B6" s="26">
        <v>2009</v>
      </c>
      <c r="C6" s="26" t="s">
        <v>8</v>
      </c>
      <c r="D6" s="24">
        <v>385.88189291566948</v>
      </c>
      <c r="E6">
        <f t="shared" si="0"/>
        <v>289.80429657083812</v>
      </c>
      <c r="F6">
        <f t="shared" si="1"/>
        <v>298.61637715741682</v>
      </c>
      <c r="G6">
        <f t="shared" si="1"/>
        <v>268.93571644172783</v>
      </c>
      <c r="H6">
        <f t="shared" si="1"/>
        <v>285.49260058004239</v>
      </c>
    </row>
    <row r="7" spans="1:17" x14ac:dyDescent="0.25">
      <c r="A7">
        <v>6</v>
      </c>
      <c r="B7" s="26">
        <v>2009</v>
      </c>
      <c r="C7" s="26" t="s">
        <v>9</v>
      </c>
      <c r="D7" s="24">
        <v>374.81477661309805</v>
      </c>
      <c r="E7">
        <f t="shared" si="0"/>
        <v>385.88189291566948</v>
      </c>
      <c r="F7">
        <f t="shared" si="1"/>
        <v>289.80429657083812</v>
      </c>
      <c r="G7">
        <f t="shared" si="1"/>
        <v>298.61637715741682</v>
      </c>
      <c r="H7">
        <f t="shared" si="1"/>
        <v>268.93571644172783</v>
      </c>
      <c r="I7">
        <f t="shared" si="1"/>
        <v>285.49260058004239</v>
      </c>
    </row>
    <row r="8" spans="1:17" x14ac:dyDescent="0.25">
      <c r="A8">
        <v>7</v>
      </c>
      <c r="B8" s="26">
        <v>2009</v>
      </c>
      <c r="C8" s="26" t="s">
        <v>10</v>
      </c>
      <c r="D8" s="24">
        <v>465.19536782561835</v>
      </c>
      <c r="E8">
        <f t="shared" si="0"/>
        <v>374.81477661309805</v>
      </c>
      <c r="F8">
        <f t="shared" si="1"/>
        <v>385.88189291566948</v>
      </c>
      <c r="G8">
        <f t="shared" si="1"/>
        <v>289.80429657083812</v>
      </c>
      <c r="H8">
        <f t="shared" si="1"/>
        <v>298.61637715741682</v>
      </c>
      <c r="I8">
        <f t="shared" si="1"/>
        <v>268.93571644172783</v>
      </c>
      <c r="J8">
        <f t="shared" si="1"/>
        <v>285.49260058004239</v>
      </c>
    </row>
    <row r="9" spans="1:17" x14ac:dyDescent="0.25">
      <c r="A9">
        <v>8</v>
      </c>
      <c r="B9" s="26">
        <v>2009</v>
      </c>
      <c r="C9" s="26" t="s">
        <v>11</v>
      </c>
      <c r="D9" s="24">
        <v>409.41388704537354</v>
      </c>
      <c r="E9">
        <f t="shared" si="0"/>
        <v>465.19536782561835</v>
      </c>
      <c r="F9">
        <f t="shared" si="1"/>
        <v>374.81477661309805</v>
      </c>
      <c r="G9">
        <f t="shared" si="1"/>
        <v>385.88189291566948</v>
      </c>
      <c r="H9">
        <f t="shared" si="1"/>
        <v>289.80429657083812</v>
      </c>
      <c r="I9">
        <f t="shared" si="1"/>
        <v>298.61637715741682</v>
      </c>
      <c r="J9">
        <f t="shared" si="1"/>
        <v>268.93571644172783</v>
      </c>
      <c r="K9">
        <f t="shared" si="1"/>
        <v>285.49260058004239</v>
      </c>
    </row>
    <row r="10" spans="1:17" x14ac:dyDescent="0.25">
      <c r="A10">
        <v>9</v>
      </c>
      <c r="B10" s="26">
        <v>2009</v>
      </c>
      <c r="C10" s="26" t="s">
        <v>12</v>
      </c>
      <c r="D10" s="24">
        <v>424.60944321873376</v>
      </c>
      <c r="E10">
        <f t="shared" si="0"/>
        <v>409.41388704537354</v>
      </c>
      <c r="F10">
        <f t="shared" si="1"/>
        <v>465.19536782561835</v>
      </c>
      <c r="G10">
        <f t="shared" si="1"/>
        <v>374.81477661309805</v>
      </c>
      <c r="H10">
        <f t="shared" si="1"/>
        <v>385.88189291566948</v>
      </c>
      <c r="I10">
        <f t="shared" si="1"/>
        <v>289.80429657083812</v>
      </c>
      <c r="J10">
        <f t="shared" si="1"/>
        <v>298.61637715741682</v>
      </c>
      <c r="K10">
        <f t="shared" si="1"/>
        <v>268.93571644172783</v>
      </c>
      <c r="L10">
        <f t="shared" si="1"/>
        <v>285.49260058004239</v>
      </c>
    </row>
    <row r="11" spans="1:17" x14ac:dyDescent="0.25">
      <c r="A11">
        <v>10</v>
      </c>
      <c r="B11" s="26">
        <v>2009</v>
      </c>
      <c r="C11" s="26" t="s">
        <v>13</v>
      </c>
      <c r="D11" s="24">
        <v>320.2209701961508</v>
      </c>
      <c r="E11">
        <f t="shared" si="0"/>
        <v>424.60944321873376</v>
      </c>
      <c r="F11">
        <f t="shared" si="1"/>
        <v>409.41388704537354</v>
      </c>
      <c r="G11">
        <f t="shared" si="1"/>
        <v>465.19536782561835</v>
      </c>
      <c r="H11">
        <f t="shared" si="1"/>
        <v>374.81477661309805</v>
      </c>
      <c r="I11">
        <f t="shared" si="1"/>
        <v>385.88189291566948</v>
      </c>
      <c r="J11">
        <f t="shared" si="1"/>
        <v>289.80429657083812</v>
      </c>
      <c r="K11">
        <f t="shared" si="1"/>
        <v>298.61637715741682</v>
      </c>
      <c r="L11">
        <f t="shared" si="1"/>
        <v>268.93571644172783</v>
      </c>
      <c r="M11">
        <f t="shared" si="1"/>
        <v>285.49260058004239</v>
      </c>
    </row>
    <row r="12" spans="1:17" x14ac:dyDescent="0.25">
      <c r="A12">
        <v>11</v>
      </c>
      <c r="B12" s="26">
        <v>2009</v>
      </c>
      <c r="C12" s="26" t="s">
        <v>14</v>
      </c>
      <c r="D12" s="24">
        <v>191.60332735196664</v>
      </c>
      <c r="E12">
        <f t="shared" si="0"/>
        <v>320.2209701961508</v>
      </c>
      <c r="F12">
        <f t="shared" si="1"/>
        <v>424.60944321873376</v>
      </c>
      <c r="G12">
        <f t="shared" si="1"/>
        <v>409.41388704537354</v>
      </c>
      <c r="H12">
        <f t="shared" si="1"/>
        <v>465.19536782561835</v>
      </c>
      <c r="I12">
        <f t="shared" si="1"/>
        <v>374.81477661309805</v>
      </c>
      <c r="J12">
        <f t="shared" si="1"/>
        <v>385.88189291566948</v>
      </c>
      <c r="K12">
        <f t="shared" si="1"/>
        <v>289.80429657083812</v>
      </c>
      <c r="L12">
        <f t="shared" si="1"/>
        <v>298.61637715741682</v>
      </c>
      <c r="M12">
        <f t="shared" si="1"/>
        <v>268.93571644172783</v>
      </c>
      <c r="N12">
        <f t="shared" si="1"/>
        <v>285.49260058004239</v>
      </c>
    </row>
    <row r="13" spans="1:17" x14ac:dyDescent="0.25">
      <c r="A13">
        <v>12</v>
      </c>
      <c r="B13" s="26">
        <v>2009</v>
      </c>
      <c r="C13" s="26" t="s">
        <v>15</v>
      </c>
      <c r="D13" s="24">
        <v>265.28606783901574</v>
      </c>
      <c r="E13">
        <f t="shared" si="0"/>
        <v>191.60332735196664</v>
      </c>
      <c r="F13">
        <f t="shared" si="1"/>
        <v>320.2209701961508</v>
      </c>
      <c r="G13">
        <f t="shared" si="1"/>
        <v>424.60944321873376</v>
      </c>
      <c r="H13">
        <f t="shared" si="1"/>
        <v>409.41388704537354</v>
      </c>
      <c r="I13">
        <f t="shared" si="1"/>
        <v>465.19536782561835</v>
      </c>
      <c r="J13">
        <f t="shared" si="1"/>
        <v>374.81477661309805</v>
      </c>
      <c r="K13">
        <f t="shared" si="1"/>
        <v>385.88189291566948</v>
      </c>
      <c r="L13">
        <f t="shared" si="1"/>
        <v>289.80429657083812</v>
      </c>
      <c r="M13">
        <f t="shared" si="1"/>
        <v>298.61637715741682</v>
      </c>
      <c r="N13">
        <f t="shared" si="1"/>
        <v>268.93571644172783</v>
      </c>
      <c r="O13">
        <f t="shared" si="1"/>
        <v>285.49260058004239</v>
      </c>
    </row>
    <row r="14" spans="1:17" x14ac:dyDescent="0.25">
      <c r="A14">
        <v>13</v>
      </c>
      <c r="B14" s="26">
        <v>2010</v>
      </c>
      <c r="C14" s="26" t="s">
        <v>4</v>
      </c>
      <c r="D14" s="24">
        <v>305.34117434906693</v>
      </c>
      <c r="E14">
        <f t="shared" si="0"/>
        <v>265.28606783901574</v>
      </c>
      <c r="F14">
        <f t="shared" si="1"/>
        <v>191.60332735196664</v>
      </c>
      <c r="G14">
        <f t="shared" si="1"/>
        <v>320.2209701961508</v>
      </c>
      <c r="H14">
        <f t="shared" si="1"/>
        <v>424.60944321873376</v>
      </c>
      <c r="I14">
        <f t="shared" si="1"/>
        <v>409.41388704537354</v>
      </c>
      <c r="J14">
        <f t="shared" si="1"/>
        <v>465.19536782561835</v>
      </c>
      <c r="K14">
        <f t="shared" si="1"/>
        <v>374.81477661309805</v>
      </c>
      <c r="L14">
        <f t="shared" si="1"/>
        <v>385.88189291566948</v>
      </c>
      <c r="M14">
        <f t="shared" si="1"/>
        <v>289.80429657083812</v>
      </c>
      <c r="N14">
        <f t="shared" si="1"/>
        <v>298.61637715741682</v>
      </c>
      <c r="O14">
        <f t="shared" si="1"/>
        <v>268.93571644172783</v>
      </c>
      <c r="P14">
        <f t="shared" si="1"/>
        <v>285.49260058004239</v>
      </c>
    </row>
    <row r="15" spans="1:17" x14ac:dyDescent="0.25">
      <c r="A15">
        <v>14</v>
      </c>
      <c r="B15" s="26">
        <v>2010</v>
      </c>
      <c r="C15" s="26" t="s">
        <v>5</v>
      </c>
      <c r="D15" s="24">
        <v>314.89519982678047</v>
      </c>
      <c r="E15">
        <f t="shared" si="0"/>
        <v>305.34117434906693</v>
      </c>
      <c r="F15">
        <f t="shared" si="1"/>
        <v>265.28606783901574</v>
      </c>
      <c r="G15">
        <f t="shared" si="1"/>
        <v>191.60332735196664</v>
      </c>
      <c r="H15">
        <f t="shared" si="1"/>
        <v>320.2209701961508</v>
      </c>
      <c r="I15">
        <f t="shared" si="1"/>
        <v>424.60944321873376</v>
      </c>
      <c r="J15">
        <f t="shared" si="1"/>
        <v>409.41388704537354</v>
      </c>
      <c r="K15">
        <f t="shared" si="1"/>
        <v>465.19536782561835</v>
      </c>
      <c r="L15">
        <f t="shared" si="1"/>
        <v>374.81477661309805</v>
      </c>
      <c r="M15">
        <f t="shared" si="1"/>
        <v>385.88189291566948</v>
      </c>
      <c r="N15">
        <f t="shared" si="1"/>
        <v>289.80429657083812</v>
      </c>
      <c r="O15">
        <f t="shared" si="1"/>
        <v>298.61637715741682</v>
      </c>
      <c r="P15">
        <f t="shared" si="1"/>
        <v>268.93571644172783</v>
      </c>
      <c r="Q15">
        <f t="shared" si="1"/>
        <v>285.49260058004239</v>
      </c>
    </row>
    <row r="16" spans="1:17" x14ac:dyDescent="0.25">
      <c r="A16">
        <v>15</v>
      </c>
      <c r="B16" s="26">
        <v>2010</v>
      </c>
      <c r="C16" s="26" t="s">
        <v>6</v>
      </c>
      <c r="D16" s="24">
        <v>311.98548356289626</v>
      </c>
      <c r="E16">
        <f t="shared" si="0"/>
        <v>314.89519982678047</v>
      </c>
      <c r="F16">
        <f t="shared" si="1"/>
        <v>305.34117434906693</v>
      </c>
      <c r="G16">
        <f t="shared" si="1"/>
        <v>265.28606783901574</v>
      </c>
      <c r="H16">
        <f t="shared" si="1"/>
        <v>191.60332735196664</v>
      </c>
      <c r="I16">
        <f t="shared" si="1"/>
        <v>320.2209701961508</v>
      </c>
      <c r="J16">
        <f t="shared" si="1"/>
        <v>424.60944321873376</v>
      </c>
      <c r="K16">
        <f t="shared" si="1"/>
        <v>409.41388704537354</v>
      </c>
      <c r="L16">
        <f t="shared" si="1"/>
        <v>465.19536782561835</v>
      </c>
      <c r="M16">
        <f t="shared" si="1"/>
        <v>374.81477661309805</v>
      </c>
      <c r="N16">
        <f t="shared" si="1"/>
        <v>385.88189291566948</v>
      </c>
      <c r="O16">
        <f t="shared" si="1"/>
        <v>289.80429657083812</v>
      </c>
      <c r="P16">
        <f t="shared" si="1"/>
        <v>298.61637715741682</v>
      </c>
      <c r="Q16">
        <f t="shared" si="1"/>
        <v>268.93571644172783</v>
      </c>
    </row>
    <row r="17" spans="1:17" x14ac:dyDescent="0.25">
      <c r="A17">
        <v>16</v>
      </c>
      <c r="B17" s="26">
        <v>2010</v>
      </c>
      <c r="C17" s="26" t="s">
        <v>7</v>
      </c>
      <c r="D17" s="24">
        <v>399.72718483914451</v>
      </c>
      <c r="E17">
        <f t="shared" si="0"/>
        <v>311.98548356289626</v>
      </c>
      <c r="F17">
        <f t="shared" si="1"/>
        <v>314.89519982678047</v>
      </c>
      <c r="G17">
        <f t="shared" si="1"/>
        <v>305.34117434906693</v>
      </c>
      <c r="H17">
        <f t="shared" si="1"/>
        <v>265.28606783901574</v>
      </c>
      <c r="I17">
        <f t="shared" si="1"/>
        <v>191.60332735196664</v>
      </c>
      <c r="J17">
        <f t="shared" si="1"/>
        <v>320.2209701961508</v>
      </c>
      <c r="K17">
        <f t="shared" si="1"/>
        <v>424.60944321873376</v>
      </c>
      <c r="L17">
        <f t="shared" si="1"/>
        <v>409.41388704537354</v>
      </c>
      <c r="M17">
        <f t="shared" si="1"/>
        <v>465.19536782561835</v>
      </c>
      <c r="N17">
        <f t="shared" si="1"/>
        <v>374.81477661309805</v>
      </c>
      <c r="O17">
        <f t="shared" si="1"/>
        <v>385.88189291566948</v>
      </c>
      <c r="P17">
        <f t="shared" si="1"/>
        <v>289.80429657083812</v>
      </c>
      <c r="Q17">
        <f t="shared" si="1"/>
        <v>298.61637715741682</v>
      </c>
    </row>
    <row r="18" spans="1:17" x14ac:dyDescent="0.25">
      <c r="A18">
        <v>17</v>
      </c>
      <c r="B18" s="26">
        <v>2010</v>
      </c>
      <c r="C18" s="26" t="s">
        <v>8</v>
      </c>
      <c r="D18" s="24">
        <v>435.6870031203552</v>
      </c>
      <c r="E18">
        <f t="shared" si="0"/>
        <v>399.72718483914451</v>
      </c>
      <c r="F18">
        <f t="shared" si="1"/>
        <v>311.98548356289626</v>
      </c>
      <c r="G18">
        <f t="shared" si="1"/>
        <v>314.89519982678047</v>
      </c>
      <c r="H18">
        <f t="shared" si="1"/>
        <v>305.34117434906693</v>
      </c>
      <c r="I18">
        <f t="shared" si="1"/>
        <v>265.28606783901574</v>
      </c>
      <c r="J18">
        <f t="shared" si="1"/>
        <v>191.60332735196664</v>
      </c>
      <c r="K18">
        <f t="shared" si="1"/>
        <v>320.2209701961508</v>
      </c>
      <c r="L18">
        <f t="shared" si="1"/>
        <v>424.60944321873376</v>
      </c>
      <c r="M18">
        <f t="shared" si="1"/>
        <v>409.41388704537354</v>
      </c>
      <c r="N18">
        <f t="shared" si="1"/>
        <v>465.19536782561835</v>
      </c>
      <c r="O18">
        <f t="shared" si="1"/>
        <v>374.81477661309805</v>
      </c>
      <c r="P18">
        <f t="shared" si="1"/>
        <v>385.88189291566948</v>
      </c>
      <c r="Q18">
        <f t="shared" si="1"/>
        <v>289.80429657083812</v>
      </c>
    </row>
    <row r="19" spans="1:17" x14ac:dyDescent="0.25">
      <c r="A19">
        <v>18</v>
      </c>
      <c r="B19" s="26">
        <v>2010</v>
      </c>
      <c r="C19" s="26" t="s">
        <v>9</v>
      </c>
      <c r="D19" s="24">
        <v>461.14682112239984</v>
      </c>
      <c r="E19">
        <f t="shared" si="0"/>
        <v>435.6870031203552</v>
      </c>
      <c r="F19">
        <f t="shared" si="0"/>
        <v>399.72718483914451</v>
      </c>
      <c r="G19">
        <f t="shared" si="0"/>
        <v>311.98548356289626</v>
      </c>
      <c r="H19">
        <f t="shared" si="0"/>
        <v>314.89519982678047</v>
      </c>
      <c r="I19">
        <f t="shared" si="0"/>
        <v>305.34117434906693</v>
      </c>
      <c r="J19">
        <f t="shared" si="0"/>
        <v>265.28606783901574</v>
      </c>
      <c r="K19">
        <f t="shared" si="0"/>
        <v>191.60332735196664</v>
      </c>
      <c r="L19">
        <f t="shared" si="0"/>
        <v>320.2209701961508</v>
      </c>
      <c r="M19">
        <f t="shared" si="0"/>
        <v>424.60944321873376</v>
      </c>
      <c r="N19">
        <f t="shared" si="0"/>
        <v>409.41388704537354</v>
      </c>
      <c r="O19">
        <f t="shared" si="0"/>
        <v>465.19536782561835</v>
      </c>
      <c r="P19">
        <f t="shared" si="0"/>
        <v>374.81477661309805</v>
      </c>
      <c r="Q19">
        <f t="shared" si="0"/>
        <v>385.88189291566948</v>
      </c>
    </row>
    <row r="20" spans="1:17" x14ac:dyDescent="0.25">
      <c r="A20">
        <v>19</v>
      </c>
      <c r="B20" s="26">
        <v>2010</v>
      </c>
      <c r="C20" s="26" t="s">
        <v>10</v>
      </c>
      <c r="D20" s="24">
        <v>536.98651168305446</v>
      </c>
      <c r="E20">
        <f t="shared" si="0"/>
        <v>461.14682112239984</v>
      </c>
      <c r="F20">
        <f t="shared" si="0"/>
        <v>435.6870031203552</v>
      </c>
      <c r="G20">
        <f t="shared" si="0"/>
        <v>399.72718483914451</v>
      </c>
      <c r="H20">
        <f t="shared" si="0"/>
        <v>311.98548356289626</v>
      </c>
      <c r="I20">
        <f t="shared" si="0"/>
        <v>314.89519982678047</v>
      </c>
      <c r="J20">
        <f t="shared" si="0"/>
        <v>305.34117434906693</v>
      </c>
      <c r="K20">
        <f t="shared" si="0"/>
        <v>265.28606783901574</v>
      </c>
      <c r="L20">
        <f t="shared" si="0"/>
        <v>191.60332735196664</v>
      </c>
      <c r="M20">
        <f t="shared" si="0"/>
        <v>320.2209701961508</v>
      </c>
      <c r="N20">
        <f t="shared" si="0"/>
        <v>424.60944321873376</v>
      </c>
      <c r="O20">
        <f t="shared" si="0"/>
        <v>409.41388704537354</v>
      </c>
      <c r="P20">
        <f t="shared" si="0"/>
        <v>465.19536782561835</v>
      </c>
      <c r="Q20">
        <f t="shared" si="0"/>
        <v>374.81477661309805</v>
      </c>
    </row>
    <row r="21" spans="1:17" x14ac:dyDescent="0.25">
      <c r="A21">
        <v>20</v>
      </c>
      <c r="B21" s="26">
        <v>2010</v>
      </c>
      <c r="C21" s="26" t="s">
        <v>11</v>
      </c>
      <c r="D21" s="24">
        <v>528.95560421737923</v>
      </c>
      <c r="E21">
        <f t="shared" si="0"/>
        <v>536.98651168305446</v>
      </c>
      <c r="F21">
        <f t="shared" si="0"/>
        <v>461.14682112239984</v>
      </c>
      <c r="G21">
        <f t="shared" si="0"/>
        <v>435.6870031203552</v>
      </c>
      <c r="H21">
        <f t="shared" si="0"/>
        <v>399.72718483914451</v>
      </c>
      <c r="I21">
        <f t="shared" si="0"/>
        <v>311.98548356289626</v>
      </c>
      <c r="J21">
        <f t="shared" si="0"/>
        <v>314.89519982678047</v>
      </c>
      <c r="K21">
        <f t="shared" si="0"/>
        <v>305.34117434906693</v>
      </c>
      <c r="L21">
        <f t="shared" si="0"/>
        <v>265.28606783901574</v>
      </c>
      <c r="M21">
        <f t="shared" si="0"/>
        <v>191.60332735196664</v>
      </c>
      <c r="N21">
        <f t="shared" si="0"/>
        <v>320.2209701961508</v>
      </c>
      <c r="O21">
        <f t="shared" si="0"/>
        <v>424.60944321873376</v>
      </c>
      <c r="P21">
        <f t="shared" si="0"/>
        <v>409.41388704537354</v>
      </c>
      <c r="Q21">
        <f t="shared" si="0"/>
        <v>465.19536782561835</v>
      </c>
    </row>
    <row r="22" spans="1:17" x14ac:dyDescent="0.25">
      <c r="A22">
        <v>21</v>
      </c>
      <c r="B22" s="26">
        <v>2010</v>
      </c>
      <c r="C22" s="26" t="s">
        <v>12</v>
      </c>
      <c r="D22" s="24">
        <v>471.66282819599479</v>
      </c>
      <c r="E22">
        <f t="shared" si="0"/>
        <v>528.95560421737923</v>
      </c>
      <c r="F22">
        <f t="shared" si="0"/>
        <v>536.98651168305446</v>
      </c>
      <c r="G22">
        <f t="shared" si="0"/>
        <v>461.14682112239984</v>
      </c>
      <c r="H22">
        <f t="shared" si="0"/>
        <v>435.6870031203552</v>
      </c>
      <c r="I22">
        <f t="shared" si="0"/>
        <v>399.72718483914451</v>
      </c>
      <c r="J22">
        <f t="shared" si="0"/>
        <v>311.98548356289626</v>
      </c>
      <c r="K22">
        <f t="shared" si="0"/>
        <v>314.89519982678047</v>
      </c>
      <c r="L22">
        <f t="shared" si="0"/>
        <v>305.34117434906693</v>
      </c>
      <c r="M22">
        <f t="shared" si="0"/>
        <v>265.28606783901574</v>
      </c>
      <c r="N22">
        <f t="shared" si="0"/>
        <v>191.60332735196664</v>
      </c>
      <c r="O22">
        <f t="shared" si="0"/>
        <v>320.2209701961508</v>
      </c>
      <c r="P22">
        <f t="shared" si="0"/>
        <v>424.60944321873376</v>
      </c>
      <c r="Q22">
        <f t="shared" si="0"/>
        <v>409.41388704537354</v>
      </c>
    </row>
    <row r="23" spans="1:17" x14ac:dyDescent="0.25">
      <c r="A23">
        <v>22</v>
      </c>
      <c r="B23" s="26">
        <v>2010</v>
      </c>
      <c r="C23" s="26" t="s">
        <v>13</v>
      </c>
      <c r="D23" s="24">
        <v>382.82680164351541</v>
      </c>
      <c r="E23">
        <f t="shared" si="0"/>
        <v>471.66282819599479</v>
      </c>
      <c r="F23">
        <f t="shared" si="0"/>
        <v>528.95560421737923</v>
      </c>
      <c r="G23">
        <f t="shared" si="0"/>
        <v>536.98651168305446</v>
      </c>
      <c r="H23">
        <f t="shared" si="0"/>
        <v>461.14682112239984</v>
      </c>
      <c r="I23">
        <f t="shared" si="0"/>
        <v>435.6870031203552</v>
      </c>
      <c r="J23">
        <f t="shared" si="0"/>
        <v>399.72718483914451</v>
      </c>
      <c r="K23">
        <f t="shared" si="0"/>
        <v>311.98548356289626</v>
      </c>
      <c r="L23">
        <f t="shared" si="0"/>
        <v>314.89519982678047</v>
      </c>
      <c r="M23">
        <f t="shared" si="0"/>
        <v>305.34117434906693</v>
      </c>
      <c r="N23">
        <f t="shared" si="0"/>
        <v>265.28606783901574</v>
      </c>
      <c r="O23">
        <f t="shared" si="0"/>
        <v>191.60332735196664</v>
      </c>
      <c r="P23">
        <f t="shared" si="0"/>
        <v>320.2209701961508</v>
      </c>
      <c r="Q23">
        <f t="shared" si="0"/>
        <v>424.60944321873376</v>
      </c>
    </row>
    <row r="24" spans="1:17" x14ac:dyDescent="0.25">
      <c r="A24">
        <v>23</v>
      </c>
      <c r="B24" s="26">
        <v>2010</v>
      </c>
      <c r="C24" s="26" t="s">
        <v>14</v>
      </c>
      <c r="D24" s="24">
        <v>289.321849243364</v>
      </c>
      <c r="E24">
        <f t="shared" si="0"/>
        <v>382.82680164351541</v>
      </c>
      <c r="F24">
        <f t="shared" si="0"/>
        <v>471.66282819599479</v>
      </c>
      <c r="G24">
        <f t="shared" si="0"/>
        <v>528.95560421737923</v>
      </c>
      <c r="H24">
        <f t="shared" si="0"/>
        <v>536.98651168305446</v>
      </c>
      <c r="I24">
        <f t="shared" si="0"/>
        <v>461.14682112239984</v>
      </c>
      <c r="J24">
        <f t="shared" si="0"/>
        <v>435.6870031203552</v>
      </c>
      <c r="K24">
        <f t="shared" si="0"/>
        <v>399.72718483914451</v>
      </c>
      <c r="L24">
        <f t="shared" si="0"/>
        <v>311.98548356289626</v>
      </c>
      <c r="M24">
        <f t="shared" si="0"/>
        <v>314.89519982678047</v>
      </c>
      <c r="N24">
        <f t="shared" si="0"/>
        <v>305.34117434906693</v>
      </c>
      <c r="O24">
        <f t="shared" si="0"/>
        <v>265.28606783901574</v>
      </c>
      <c r="P24">
        <f t="shared" si="0"/>
        <v>191.60332735196664</v>
      </c>
      <c r="Q24">
        <f t="shared" si="0"/>
        <v>320.2209701961508</v>
      </c>
    </row>
    <row r="25" spans="1:17" x14ac:dyDescent="0.25">
      <c r="A25">
        <v>24</v>
      </c>
      <c r="B25" s="26">
        <v>2010</v>
      </c>
      <c r="C25" s="26" t="s">
        <v>15</v>
      </c>
      <c r="D25" s="24">
        <v>384.01970623052023</v>
      </c>
      <c r="E25">
        <f t="shared" si="0"/>
        <v>289.321849243364</v>
      </c>
      <c r="F25">
        <f t="shared" si="0"/>
        <v>382.82680164351541</v>
      </c>
      <c r="G25">
        <f t="shared" si="0"/>
        <v>471.66282819599479</v>
      </c>
      <c r="H25">
        <f t="shared" si="0"/>
        <v>528.95560421737923</v>
      </c>
      <c r="I25">
        <f t="shared" si="0"/>
        <v>536.98651168305446</v>
      </c>
      <c r="J25">
        <f t="shared" si="0"/>
        <v>461.14682112239984</v>
      </c>
      <c r="K25">
        <f t="shared" si="0"/>
        <v>435.6870031203552</v>
      </c>
      <c r="L25">
        <f t="shared" si="0"/>
        <v>399.72718483914451</v>
      </c>
      <c r="M25">
        <f t="shared" si="0"/>
        <v>311.98548356289626</v>
      </c>
      <c r="N25">
        <f t="shared" si="0"/>
        <v>314.89519982678047</v>
      </c>
      <c r="O25">
        <f t="shared" si="0"/>
        <v>305.34117434906693</v>
      </c>
      <c r="P25">
        <f t="shared" si="0"/>
        <v>265.28606783901574</v>
      </c>
      <c r="Q25">
        <f t="shared" si="0"/>
        <v>191.60332735196664</v>
      </c>
    </row>
    <row r="26" spans="1:17" x14ac:dyDescent="0.25">
      <c r="A26">
        <v>25</v>
      </c>
      <c r="B26" s="26">
        <v>2011</v>
      </c>
      <c r="C26" s="26" t="s">
        <v>4</v>
      </c>
      <c r="D26" s="24">
        <v>406.30848526747712</v>
      </c>
      <c r="E26">
        <f t="shared" si="0"/>
        <v>384.01970623052023</v>
      </c>
      <c r="F26">
        <f t="shared" si="0"/>
        <v>289.321849243364</v>
      </c>
      <c r="G26">
        <f t="shared" si="0"/>
        <v>382.82680164351541</v>
      </c>
      <c r="H26">
        <f t="shared" si="0"/>
        <v>471.66282819599479</v>
      </c>
      <c r="I26">
        <f t="shared" si="0"/>
        <v>528.95560421737923</v>
      </c>
      <c r="J26">
        <f t="shared" si="0"/>
        <v>536.98651168305446</v>
      </c>
      <c r="K26">
        <f t="shared" si="0"/>
        <v>461.14682112239984</v>
      </c>
      <c r="L26">
        <f t="shared" si="0"/>
        <v>435.6870031203552</v>
      </c>
      <c r="M26">
        <f t="shared" si="0"/>
        <v>399.72718483914451</v>
      </c>
      <c r="N26">
        <f t="shared" si="0"/>
        <v>311.98548356289626</v>
      </c>
      <c r="O26">
        <f t="shared" si="0"/>
        <v>314.89519982678047</v>
      </c>
      <c r="P26">
        <f t="shared" si="0"/>
        <v>305.34117434906693</v>
      </c>
      <c r="Q26">
        <f t="shared" si="0"/>
        <v>265.28606783901574</v>
      </c>
    </row>
    <row r="27" spans="1:17" x14ac:dyDescent="0.25">
      <c r="A27">
        <v>26</v>
      </c>
      <c r="B27" s="26">
        <v>2011</v>
      </c>
      <c r="C27" s="26" t="s">
        <v>5</v>
      </c>
      <c r="D27" s="24">
        <v>382.54569892110385</v>
      </c>
      <c r="E27">
        <f t="shared" si="0"/>
        <v>406.30848526747712</v>
      </c>
      <c r="F27">
        <f t="shared" si="0"/>
        <v>384.01970623052023</v>
      </c>
      <c r="G27">
        <f t="shared" si="0"/>
        <v>289.321849243364</v>
      </c>
      <c r="H27">
        <f t="shared" si="0"/>
        <v>382.82680164351541</v>
      </c>
      <c r="I27">
        <f t="shared" si="0"/>
        <v>471.66282819599479</v>
      </c>
      <c r="J27">
        <f t="shared" si="0"/>
        <v>528.95560421737923</v>
      </c>
      <c r="K27">
        <f t="shared" si="0"/>
        <v>536.98651168305446</v>
      </c>
      <c r="L27">
        <f t="shared" si="0"/>
        <v>461.14682112239984</v>
      </c>
      <c r="M27">
        <f t="shared" si="0"/>
        <v>435.6870031203552</v>
      </c>
      <c r="N27">
        <f t="shared" si="0"/>
        <v>399.72718483914451</v>
      </c>
      <c r="O27">
        <f t="shared" si="0"/>
        <v>311.98548356289626</v>
      </c>
      <c r="P27">
        <f t="shared" si="0"/>
        <v>314.89519982678047</v>
      </c>
      <c r="Q27">
        <f t="shared" si="0"/>
        <v>305.34117434906693</v>
      </c>
    </row>
    <row r="28" spans="1:17" x14ac:dyDescent="0.25">
      <c r="A28">
        <v>27</v>
      </c>
      <c r="B28" s="26">
        <v>2011</v>
      </c>
      <c r="C28" s="26" t="s">
        <v>6</v>
      </c>
      <c r="D28" s="24">
        <v>389.01532245893634</v>
      </c>
      <c r="E28">
        <f t="shared" si="0"/>
        <v>382.54569892110385</v>
      </c>
      <c r="F28">
        <f t="shared" si="0"/>
        <v>406.30848526747712</v>
      </c>
      <c r="G28">
        <f t="shared" si="0"/>
        <v>384.01970623052023</v>
      </c>
      <c r="H28">
        <f t="shared" si="0"/>
        <v>289.321849243364</v>
      </c>
      <c r="I28">
        <f t="shared" si="0"/>
        <v>382.82680164351541</v>
      </c>
      <c r="J28">
        <f t="shared" si="0"/>
        <v>471.66282819599479</v>
      </c>
      <c r="K28">
        <f t="shared" si="0"/>
        <v>528.95560421737923</v>
      </c>
      <c r="L28">
        <f t="shared" si="0"/>
        <v>536.98651168305446</v>
      </c>
      <c r="M28">
        <f t="shared" si="0"/>
        <v>461.14682112239984</v>
      </c>
      <c r="N28">
        <f t="shared" si="0"/>
        <v>435.6870031203552</v>
      </c>
      <c r="O28">
        <f t="shared" si="0"/>
        <v>399.72718483914451</v>
      </c>
      <c r="P28">
        <f t="shared" si="0"/>
        <v>311.98548356289626</v>
      </c>
      <c r="Q28">
        <f t="shared" si="0"/>
        <v>314.89519982678047</v>
      </c>
    </row>
    <row r="29" spans="1:17" x14ac:dyDescent="0.25">
      <c r="A29">
        <v>28</v>
      </c>
      <c r="B29" s="26">
        <v>2011</v>
      </c>
      <c r="C29" s="26" t="s">
        <v>7</v>
      </c>
      <c r="D29" s="24">
        <v>428.32228138260916</v>
      </c>
      <c r="E29">
        <f t="shared" si="0"/>
        <v>389.01532245893634</v>
      </c>
      <c r="F29">
        <f t="shared" si="0"/>
        <v>382.54569892110385</v>
      </c>
      <c r="G29">
        <f t="shared" si="0"/>
        <v>406.30848526747712</v>
      </c>
      <c r="H29">
        <f t="shared" si="0"/>
        <v>384.01970623052023</v>
      </c>
      <c r="I29">
        <f t="shared" si="0"/>
        <v>289.321849243364</v>
      </c>
      <c r="J29">
        <f t="shared" si="0"/>
        <v>382.82680164351541</v>
      </c>
      <c r="K29">
        <f t="shared" si="0"/>
        <v>471.66282819599479</v>
      </c>
      <c r="L29">
        <f t="shared" si="0"/>
        <v>528.95560421737923</v>
      </c>
      <c r="M29">
        <f t="shared" si="0"/>
        <v>536.98651168305446</v>
      </c>
      <c r="N29">
        <f t="shared" si="0"/>
        <v>461.14682112239984</v>
      </c>
      <c r="O29">
        <f t="shared" si="0"/>
        <v>435.6870031203552</v>
      </c>
      <c r="P29">
        <f t="shared" si="0"/>
        <v>399.72718483914451</v>
      </c>
      <c r="Q29">
        <f t="shared" si="0"/>
        <v>311.98548356289626</v>
      </c>
    </row>
    <row r="30" spans="1:17" x14ac:dyDescent="0.25">
      <c r="A30">
        <v>29</v>
      </c>
      <c r="B30" s="26">
        <v>2011</v>
      </c>
      <c r="C30" s="26" t="s">
        <v>8</v>
      </c>
      <c r="D30" s="24">
        <v>504.95217052207175</v>
      </c>
      <c r="E30">
        <f t="shared" si="0"/>
        <v>428.32228138260916</v>
      </c>
      <c r="F30">
        <f t="shared" si="0"/>
        <v>389.01532245893634</v>
      </c>
      <c r="G30">
        <f t="shared" si="0"/>
        <v>382.54569892110385</v>
      </c>
      <c r="H30">
        <f t="shared" si="0"/>
        <v>406.30848526747712</v>
      </c>
      <c r="I30">
        <f t="shared" si="0"/>
        <v>384.01970623052023</v>
      </c>
      <c r="J30">
        <f t="shared" si="0"/>
        <v>289.321849243364</v>
      </c>
      <c r="K30">
        <f t="shared" si="0"/>
        <v>382.82680164351541</v>
      </c>
      <c r="L30">
        <f t="shared" si="0"/>
        <v>471.66282819599479</v>
      </c>
      <c r="M30">
        <f t="shared" si="0"/>
        <v>528.95560421737923</v>
      </c>
      <c r="N30">
        <f t="shared" si="0"/>
        <v>536.98651168305446</v>
      </c>
      <c r="O30">
        <f t="shared" si="0"/>
        <v>461.14682112239984</v>
      </c>
      <c r="P30">
        <f t="shared" si="0"/>
        <v>435.6870031203552</v>
      </c>
      <c r="Q30">
        <f t="shared" si="0"/>
        <v>399.72718483914451</v>
      </c>
    </row>
    <row r="31" spans="1:17" x14ac:dyDescent="0.25">
      <c r="A31">
        <v>30</v>
      </c>
      <c r="B31" s="26">
        <v>2011</v>
      </c>
      <c r="C31" s="26" t="s">
        <v>9</v>
      </c>
      <c r="D31" s="24">
        <v>530.87878724592167</v>
      </c>
      <c r="E31">
        <f t="shared" si="0"/>
        <v>504.95217052207175</v>
      </c>
      <c r="F31">
        <f t="shared" si="0"/>
        <v>428.32228138260916</v>
      </c>
      <c r="G31">
        <f t="shared" si="0"/>
        <v>389.01532245893634</v>
      </c>
      <c r="H31">
        <f t="shared" si="0"/>
        <v>382.54569892110385</v>
      </c>
      <c r="I31">
        <f t="shared" si="0"/>
        <v>406.30848526747712</v>
      </c>
      <c r="J31">
        <f t="shared" si="0"/>
        <v>384.01970623052023</v>
      </c>
      <c r="K31">
        <f t="shared" si="0"/>
        <v>289.321849243364</v>
      </c>
      <c r="L31">
        <f t="shared" si="0"/>
        <v>382.82680164351541</v>
      </c>
      <c r="M31">
        <f t="shared" si="0"/>
        <v>471.66282819599479</v>
      </c>
      <c r="N31">
        <f t="shared" si="0"/>
        <v>528.95560421737923</v>
      </c>
      <c r="O31">
        <f t="shared" si="0"/>
        <v>536.98651168305446</v>
      </c>
      <c r="P31">
        <f t="shared" si="0"/>
        <v>461.14682112239984</v>
      </c>
      <c r="Q31">
        <f t="shared" si="0"/>
        <v>435.6870031203552</v>
      </c>
    </row>
    <row r="32" spans="1:17" x14ac:dyDescent="0.25">
      <c r="A32">
        <v>31</v>
      </c>
      <c r="B32" s="26">
        <v>2011</v>
      </c>
      <c r="C32" s="26" t="s">
        <v>10</v>
      </c>
      <c r="D32" s="24">
        <v>532.95543379436231</v>
      </c>
      <c r="E32">
        <f t="shared" si="0"/>
        <v>530.87878724592167</v>
      </c>
      <c r="F32">
        <f t="shared" si="0"/>
        <v>504.95217052207175</v>
      </c>
      <c r="G32">
        <f t="shared" si="0"/>
        <v>428.32228138260916</v>
      </c>
      <c r="H32">
        <f t="shared" si="0"/>
        <v>389.01532245893634</v>
      </c>
      <c r="I32">
        <f t="shared" si="0"/>
        <v>382.54569892110385</v>
      </c>
      <c r="J32">
        <f t="shared" si="0"/>
        <v>406.30848526747712</v>
      </c>
      <c r="K32">
        <f t="shared" si="0"/>
        <v>384.01970623052023</v>
      </c>
      <c r="L32">
        <f t="shared" si="0"/>
        <v>289.321849243364</v>
      </c>
      <c r="M32">
        <f t="shared" si="0"/>
        <v>382.82680164351541</v>
      </c>
      <c r="N32">
        <f t="shared" si="0"/>
        <v>471.66282819599479</v>
      </c>
      <c r="O32">
        <f t="shared" si="0"/>
        <v>528.95560421737923</v>
      </c>
      <c r="P32">
        <f t="shared" si="0"/>
        <v>536.98651168305446</v>
      </c>
      <c r="Q32">
        <f t="shared" si="0"/>
        <v>461.14682112239984</v>
      </c>
    </row>
    <row r="33" spans="1:17" x14ac:dyDescent="0.25">
      <c r="A33">
        <v>32</v>
      </c>
      <c r="B33" s="26">
        <v>2011</v>
      </c>
      <c r="C33" s="26" t="s">
        <v>11</v>
      </c>
      <c r="D33" s="24">
        <v>572.13205570025275</v>
      </c>
      <c r="E33">
        <f t="shared" si="0"/>
        <v>532.95543379436231</v>
      </c>
      <c r="F33">
        <f t="shared" si="0"/>
        <v>530.87878724592167</v>
      </c>
      <c r="G33">
        <f t="shared" si="0"/>
        <v>504.95217052207175</v>
      </c>
      <c r="H33">
        <f t="shared" si="0"/>
        <v>428.32228138260916</v>
      </c>
      <c r="I33">
        <f t="shared" si="0"/>
        <v>389.01532245893634</v>
      </c>
      <c r="J33">
        <f t="shared" si="0"/>
        <v>382.54569892110385</v>
      </c>
      <c r="K33">
        <f t="shared" si="0"/>
        <v>406.30848526747712</v>
      </c>
      <c r="L33">
        <f t="shared" si="0"/>
        <v>384.01970623052023</v>
      </c>
      <c r="M33">
        <f t="shared" si="0"/>
        <v>289.321849243364</v>
      </c>
      <c r="N33">
        <f t="shared" si="0"/>
        <v>382.82680164351541</v>
      </c>
      <c r="O33">
        <f t="shared" si="0"/>
        <v>471.66282819599479</v>
      </c>
      <c r="P33">
        <f t="shared" si="0"/>
        <v>528.95560421737923</v>
      </c>
      <c r="Q33">
        <f t="shared" si="0"/>
        <v>536.98651168305446</v>
      </c>
    </row>
    <row r="34" spans="1:17" x14ac:dyDescent="0.25">
      <c r="A34">
        <v>33</v>
      </c>
      <c r="B34" s="26">
        <v>2011</v>
      </c>
      <c r="C34" s="26" t="s">
        <v>12</v>
      </c>
      <c r="D34" s="24">
        <v>538.66180551264324</v>
      </c>
      <c r="E34">
        <f t="shared" si="0"/>
        <v>572.13205570025275</v>
      </c>
      <c r="F34">
        <f t="shared" si="0"/>
        <v>532.95543379436231</v>
      </c>
      <c r="G34">
        <f t="shared" si="0"/>
        <v>530.87878724592167</v>
      </c>
      <c r="H34">
        <f t="shared" si="0"/>
        <v>504.95217052207175</v>
      </c>
      <c r="I34">
        <f t="shared" si="0"/>
        <v>428.32228138260916</v>
      </c>
      <c r="J34">
        <f t="shared" si="0"/>
        <v>389.01532245893634</v>
      </c>
      <c r="K34">
        <f t="shared" si="0"/>
        <v>382.54569892110385</v>
      </c>
      <c r="L34">
        <f t="shared" si="0"/>
        <v>406.30848526747712</v>
      </c>
      <c r="M34">
        <f t="shared" si="0"/>
        <v>384.01970623052023</v>
      </c>
      <c r="N34">
        <f t="shared" si="0"/>
        <v>289.321849243364</v>
      </c>
      <c r="O34">
        <f t="shared" si="0"/>
        <v>382.82680164351541</v>
      </c>
      <c r="P34">
        <f t="shared" si="0"/>
        <v>471.66282819599479</v>
      </c>
      <c r="Q34">
        <f t="shared" si="0"/>
        <v>528.95560421737923</v>
      </c>
    </row>
    <row r="35" spans="1:17" x14ac:dyDescent="0.25">
      <c r="A35">
        <v>34</v>
      </c>
      <c r="B35" s="26">
        <v>2011</v>
      </c>
      <c r="C35" s="26" t="s">
        <v>13</v>
      </c>
      <c r="D35" s="24">
        <v>466.16134172685258</v>
      </c>
      <c r="E35">
        <f t="shared" si="0"/>
        <v>538.66180551264324</v>
      </c>
      <c r="F35">
        <f t="shared" si="0"/>
        <v>572.13205570025275</v>
      </c>
      <c r="G35">
        <f t="shared" si="0"/>
        <v>532.95543379436231</v>
      </c>
      <c r="H35">
        <f t="shared" si="0"/>
        <v>530.87878724592167</v>
      </c>
      <c r="I35">
        <f t="shared" si="0"/>
        <v>504.95217052207175</v>
      </c>
      <c r="J35">
        <f t="shared" si="0"/>
        <v>428.32228138260916</v>
      </c>
      <c r="K35">
        <f t="shared" si="0"/>
        <v>389.01532245893634</v>
      </c>
      <c r="L35">
        <f t="shared" si="0"/>
        <v>382.54569892110385</v>
      </c>
      <c r="M35">
        <f t="shared" si="0"/>
        <v>406.30848526747712</v>
      </c>
      <c r="N35">
        <f t="shared" si="0"/>
        <v>384.01970623052023</v>
      </c>
      <c r="O35">
        <f t="shared" si="0"/>
        <v>289.321849243364</v>
      </c>
      <c r="P35">
        <f t="shared" si="0"/>
        <v>382.82680164351541</v>
      </c>
      <c r="Q35">
        <f t="shared" si="0"/>
        <v>471.66282819599479</v>
      </c>
    </row>
    <row r="36" spans="1:17" x14ac:dyDescent="0.25">
      <c r="A36">
        <v>35</v>
      </c>
      <c r="B36" s="26">
        <v>2011</v>
      </c>
      <c r="C36" s="26" t="s">
        <v>14</v>
      </c>
      <c r="D36" s="24">
        <v>381.35965709073724</v>
      </c>
      <c r="E36">
        <f t="shared" ref="E36:Q67" si="2">D35</f>
        <v>466.16134172685258</v>
      </c>
      <c r="F36">
        <f t="shared" si="2"/>
        <v>538.66180551264324</v>
      </c>
      <c r="G36">
        <f t="shared" si="2"/>
        <v>572.13205570025275</v>
      </c>
      <c r="H36">
        <f t="shared" si="2"/>
        <v>532.95543379436231</v>
      </c>
      <c r="I36">
        <f t="shared" si="2"/>
        <v>530.87878724592167</v>
      </c>
      <c r="J36">
        <f t="shared" si="2"/>
        <v>504.95217052207175</v>
      </c>
      <c r="K36">
        <f t="shared" si="2"/>
        <v>428.32228138260916</v>
      </c>
      <c r="L36">
        <f t="shared" si="2"/>
        <v>389.01532245893634</v>
      </c>
      <c r="M36">
        <f t="shared" si="2"/>
        <v>382.54569892110385</v>
      </c>
      <c r="N36">
        <f t="shared" si="2"/>
        <v>406.30848526747712</v>
      </c>
      <c r="O36">
        <f t="shared" si="2"/>
        <v>384.01970623052023</v>
      </c>
      <c r="P36">
        <f t="shared" si="2"/>
        <v>289.321849243364</v>
      </c>
      <c r="Q36">
        <f t="shared" si="2"/>
        <v>382.82680164351541</v>
      </c>
    </row>
    <row r="37" spans="1:17" x14ac:dyDescent="0.25">
      <c r="A37">
        <v>36</v>
      </c>
      <c r="B37" s="26">
        <v>2011</v>
      </c>
      <c r="C37" s="26" t="s">
        <v>15</v>
      </c>
      <c r="D37" s="24">
        <v>396.36968783823642</v>
      </c>
      <c r="E37">
        <f t="shared" si="2"/>
        <v>381.35965709073724</v>
      </c>
      <c r="F37">
        <f t="shared" si="2"/>
        <v>466.16134172685258</v>
      </c>
      <c r="G37">
        <f t="shared" si="2"/>
        <v>538.66180551264324</v>
      </c>
      <c r="H37">
        <f t="shared" si="2"/>
        <v>572.13205570025275</v>
      </c>
      <c r="I37">
        <f t="shared" si="2"/>
        <v>532.95543379436231</v>
      </c>
      <c r="J37">
        <f t="shared" si="2"/>
        <v>530.87878724592167</v>
      </c>
      <c r="K37">
        <f t="shared" si="2"/>
        <v>504.95217052207175</v>
      </c>
      <c r="L37">
        <f t="shared" si="2"/>
        <v>428.32228138260916</v>
      </c>
      <c r="M37">
        <f t="shared" si="2"/>
        <v>389.01532245893634</v>
      </c>
      <c r="N37">
        <f t="shared" si="2"/>
        <v>382.54569892110385</v>
      </c>
      <c r="O37">
        <f t="shared" si="2"/>
        <v>406.30848526747712</v>
      </c>
      <c r="P37">
        <f t="shared" si="2"/>
        <v>384.01970623052023</v>
      </c>
      <c r="Q37">
        <f t="shared" si="2"/>
        <v>289.321849243364</v>
      </c>
    </row>
    <row r="38" spans="1:17" x14ac:dyDescent="0.25">
      <c r="A38">
        <v>37</v>
      </c>
      <c r="B38" s="26">
        <v>2012</v>
      </c>
      <c r="C38" s="26" t="s">
        <v>4</v>
      </c>
      <c r="D38" s="24">
        <v>402.39686661671487</v>
      </c>
      <c r="E38">
        <f t="shared" si="2"/>
        <v>396.36968783823642</v>
      </c>
      <c r="F38">
        <f t="shared" si="2"/>
        <v>381.35965709073724</v>
      </c>
      <c r="G38">
        <f t="shared" si="2"/>
        <v>466.16134172685258</v>
      </c>
      <c r="H38">
        <f t="shared" si="2"/>
        <v>538.66180551264324</v>
      </c>
      <c r="I38">
        <f t="shared" si="2"/>
        <v>572.13205570025275</v>
      </c>
      <c r="J38">
        <f t="shared" si="2"/>
        <v>532.95543379436231</v>
      </c>
      <c r="K38">
        <f t="shared" si="2"/>
        <v>530.87878724592167</v>
      </c>
      <c r="L38">
        <f t="shared" si="2"/>
        <v>504.95217052207175</v>
      </c>
      <c r="M38">
        <f t="shared" si="2"/>
        <v>428.32228138260916</v>
      </c>
      <c r="N38">
        <f t="shared" si="2"/>
        <v>389.01532245893634</v>
      </c>
      <c r="O38">
        <f t="shared" si="2"/>
        <v>382.54569892110385</v>
      </c>
      <c r="P38">
        <f t="shared" si="2"/>
        <v>406.30848526747712</v>
      </c>
      <c r="Q38">
        <f t="shared" si="2"/>
        <v>384.01970623052023</v>
      </c>
    </row>
    <row r="39" spans="1:17" x14ac:dyDescent="0.25">
      <c r="A39">
        <v>38</v>
      </c>
      <c r="B39" s="26">
        <v>2012</v>
      </c>
      <c r="C39" s="26" t="s">
        <v>5</v>
      </c>
      <c r="D39" s="24">
        <v>427.93643826582172</v>
      </c>
      <c r="E39">
        <f t="shared" si="2"/>
        <v>402.39686661671487</v>
      </c>
      <c r="F39">
        <f t="shared" si="2"/>
        <v>396.36968783823642</v>
      </c>
      <c r="G39">
        <f t="shared" si="2"/>
        <v>381.35965709073724</v>
      </c>
      <c r="H39">
        <f t="shared" si="2"/>
        <v>466.16134172685258</v>
      </c>
      <c r="I39">
        <f t="shared" si="2"/>
        <v>538.66180551264324</v>
      </c>
      <c r="J39">
        <f t="shared" si="2"/>
        <v>572.13205570025275</v>
      </c>
      <c r="K39">
        <f t="shared" si="2"/>
        <v>532.95543379436231</v>
      </c>
      <c r="L39">
        <f t="shared" si="2"/>
        <v>530.87878724592167</v>
      </c>
      <c r="M39">
        <f t="shared" si="2"/>
        <v>504.95217052207175</v>
      </c>
      <c r="N39">
        <f t="shared" si="2"/>
        <v>428.32228138260916</v>
      </c>
      <c r="O39">
        <f t="shared" si="2"/>
        <v>389.01532245893634</v>
      </c>
      <c r="P39">
        <f t="shared" si="2"/>
        <v>382.54569892110385</v>
      </c>
      <c r="Q39">
        <f t="shared" si="2"/>
        <v>406.30848526747712</v>
      </c>
    </row>
    <row r="40" spans="1:17" x14ac:dyDescent="0.25">
      <c r="A40">
        <v>39</v>
      </c>
      <c r="B40" s="26">
        <v>2012</v>
      </c>
      <c r="C40" s="26" t="s">
        <v>6</v>
      </c>
      <c r="D40" s="24">
        <v>451.5228884280441</v>
      </c>
      <c r="E40">
        <f t="shared" si="2"/>
        <v>427.93643826582172</v>
      </c>
      <c r="F40">
        <f t="shared" si="2"/>
        <v>402.39686661671487</v>
      </c>
      <c r="G40">
        <f t="shared" si="2"/>
        <v>396.36968783823642</v>
      </c>
      <c r="H40">
        <f t="shared" si="2"/>
        <v>381.35965709073724</v>
      </c>
      <c r="I40">
        <f t="shared" si="2"/>
        <v>466.16134172685258</v>
      </c>
      <c r="J40">
        <f t="shared" si="2"/>
        <v>538.66180551264324</v>
      </c>
      <c r="K40">
        <f t="shared" si="2"/>
        <v>572.13205570025275</v>
      </c>
      <c r="L40">
        <f t="shared" si="2"/>
        <v>532.95543379436231</v>
      </c>
      <c r="M40">
        <f t="shared" si="2"/>
        <v>530.87878724592167</v>
      </c>
      <c r="N40">
        <f t="shared" si="2"/>
        <v>504.95217052207175</v>
      </c>
      <c r="O40">
        <f t="shared" si="2"/>
        <v>428.32228138260916</v>
      </c>
      <c r="P40">
        <f t="shared" si="2"/>
        <v>389.01532245893634</v>
      </c>
      <c r="Q40">
        <f t="shared" si="2"/>
        <v>382.54569892110385</v>
      </c>
    </row>
    <row r="41" spans="1:17" x14ac:dyDescent="0.25">
      <c r="A41">
        <v>40</v>
      </c>
      <c r="B41" s="26">
        <v>2012</v>
      </c>
      <c r="C41" s="26" t="s">
        <v>7</v>
      </c>
      <c r="D41" s="24">
        <v>515.88749097437108</v>
      </c>
      <c r="E41">
        <f t="shared" si="2"/>
        <v>451.5228884280441</v>
      </c>
      <c r="F41">
        <f t="shared" si="2"/>
        <v>427.93643826582172</v>
      </c>
      <c r="G41">
        <f t="shared" si="2"/>
        <v>402.39686661671487</v>
      </c>
      <c r="H41">
        <f t="shared" si="2"/>
        <v>396.36968783823642</v>
      </c>
      <c r="I41">
        <f t="shared" si="2"/>
        <v>381.35965709073724</v>
      </c>
      <c r="J41">
        <f t="shared" si="2"/>
        <v>466.16134172685258</v>
      </c>
      <c r="K41">
        <f t="shared" si="2"/>
        <v>538.66180551264324</v>
      </c>
      <c r="L41">
        <f t="shared" si="2"/>
        <v>572.13205570025275</v>
      </c>
      <c r="M41">
        <f t="shared" si="2"/>
        <v>532.95543379436231</v>
      </c>
      <c r="N41">
        <f t="shared" si="2"/>
        <v>530.87878724592167</v>
      </c>
      <c r="O41">
        <f t="shared" si="2"/>
        <v>504.95217052207175</v>
      </c>
      <c r="P41">
        <f t="shared" si="2"/>
        <v>428.32228138260916</v>
      </c>
      <c r="Q41">
        <f t="shared" si="2"/>
        <v>389.01532245893634</v>
      </c>
    </row>
    <row r="42" spans="1:17" x14ac:dyDescent="0.25">
      <c r="A42">
        <v>41</v>
      </c>
      <c r="B42" s="26">
        <v>2012</v>
      </c>
      <c r="C42" s="26" t="s">
        <v>8</v>
      </c>
      <c r="D42" s="24">
        <v>563.00242605417657</v>
      </c>
      <c r="E42">
        <f t="shared" si="2"/>
        <v>515.88749097437108</v>
      </c>
      <c r="F42">
        <f t="shared" si="2"/>
        <v>451.5228884280441</v>
      </c>
      <c r="G42">
        <f t="shared" si="2"/>
        <v>427.93643826582172</v>
      </c>
      <c r="H42">
        <f t="shared" si="2"/>
        <v>402.39686661671487</v>
      </c>
      <c r="I42">
        <f t="shared" si="2"/>
        <v>396.36968783823642</v>
      </c>
      <c r="J42">
        <f t="shared" si="2"/>
        <v>381.35965709073724</v>
      </c>
      <c r="K42">
        <f t="shared" si="2"/>
        <v>466.16134172685258</v>
      </c>
      <c r="L42">
        <f t="shared" si="2"/>
        <v>538.66180551264324</v>
      </c>
      <c r="M42">
        <f t="shared" si="2"/>
        <v>572.13205570025275</v>
      </c>
      <c r="N42">
        <f t="shared" si="2"/>
        <v>532.95543379436231</v>
      </c>
      <c r="O42">
        <f t="shared" si="2"/>
        <v>530.87878724592167</v>
      </c>
      <c r="P42">
        <f t="shared" si="2"/>
        <v>504.95217052207175</v>
      </c>
      <c r="Q42">
        <f t="shared" si="2"/>
        <v>428.32228138260916</v>
      </c>
    </row>
    <row r="43" spans="1:17" x14ac:dyDescent="0.25">
      <c r="A43">
        <v>42</v>
      </c>
      <c r="B43" s="26">
        <v>2012</v>
      </c>
      <c r="C43" s="26" t="s">
        <v>9</v>
      </c>
      <c r="D43" s="24">
        <v>555.2521642127042</v>
      </c>
      <c r="E43">
        <f t="shared" si="2"/>
        <v>563.00242605417657</v>
      </c>
      <c r="F43">
        <f t="shared" si="2"/>
        <v>515.88749097437108</v>
      </c>
      <c r="G43">
        <f t="shared" si="2"/>
        <v>451.5228884280441</v>
      </c>
      <c r="H43">
        <f t="shared" si="2"/>
        <v>427.93643826582172</v>
      </c>
      <c r="I43">
        <f t="shared" si="2"/>
        <v>402.39686661671487</v>
      </c>
      <c r="J43">
        <f t="shared" si="2"/>
        <v>396.36968783823642</v>
      </c>
      <c r="K43">
        <f t="shared" si="2"/>
        <v>381.35965709073724</v>
      </c>
      <c r="L43">
        <f t="shared" si="2"/>
        <v>466.16134172685258</v>
      </c>
      <c r="M43">
        <f t="shared" si="2"/>
        <v>538.66180551264324</v>
      </c>
      <c r="N43">
        <f t="shared" si="2"/>
        <v>572.13205570025275</v>
      </c>
      <c r="O43">
        <f t="shared" si="2"/>
        <v>532.95543379436231</v>
      </c>
      <c r="P43">
        <f t="shared" si="2"/>
        <v>530.87878724592167</v>
      </c>
      <c r="Q43">
        <f t="shared" si="2"/>
        <v>504.95217052207175</v>
      </c>
    </row>
    <row r="44" spans="1:17" x14ac:dyDescent="0.25">
      <c r="A44">
        <v>43</v>
      </c>
      <c r="B44" s="26">
        <v>2012</v>
      </c>
      <c r="C44" s="26" t="s">
        <v>10</v>
      </c>
      <c r="D44" s="24">
        <v>629.25917553950319</v>
      </c>
      <c r="E44">
        <f t="shared" si="2"/>
        <v>555.2521642127042</v>
      </c>
      <c r="F44">
        <f t="shared" si="2"/>
        <v>563.00242605417657</v>
      </c>
      <c r="G44">
        <f t="shared" si="2"/>
        <v>515.88749097437108</v>
      </c>
      <c r="H44">
        <f t="shared" si="2"/>
        <v>451.5228884280441</v>
      </c>
      <c r="I44">
        <f t="shared" si="2"/>
        <v>427.93643826582172</v>
      </c>
      <c r="J44">
        <f t="shared" si="2"/>
        <v>402.39686661671487</v>
      </c>
      <c r="K44">
        <f t="shared" si="2"/>
        <v>396.36968783823642</v>
      </c>
      <c r="L44">
        <f t="shared" si="2"/>
        <v>381.35965709073724</v>
      </c>
      <c r="M44">
        <f t="shared" si="2"/>
        <v>466.16134172685258</v>
      </c>
      <c r="N44">
        <f t="shared" si="2"/>
        <v>538.66180551264324</v>
      </c>
      <c r="O44">
        <f t="shared" si="2"/>
        <v>572.13205570025275</v>
      </c>
      <c r="P44">
        <f t="shared" si="2"/>
        <v>532.95543379436231</v>
      </c>
      <c r="Q44">
        <f t="shared" si="2"/>
        <v>530.87878724592167</v>
      </c>
    </row>
    <row r="45" spans="1:17" x14ac:dyDescent="0.25">
      <c r="A45">
        <v>44</v>
      </c>
      <c r="B45" s="26">
        <v>2012</v>
      </c>
      <c r="C45" s="26" t="s">
        <v>11</v>
      </c>
      <c r="D45" s="24">
        <v>583.52934976999404</v>
      </c>
      <c r="E45">
        <f t="shared" si="2"/>
        <v>629.25917553950319</v>
      </c>
      <c r="F45">
        <f t="shared" si="2"/>
        <v>555.2521642127042</v>
      </c>
      <c r="G45">
        <f t="shared" si="2"/>
        <v>563.00242605417657</v>
      </c>
      <c r="H45">
        <f t="shared" si="2"/>
        <v>515.88749097437108</v>
      </c>
      <c r="I45">
        <f t="shared" si="2"/>
        <v>451.5228884280441</v>
      </c>
      <c r="J45">
        <f t="shared" si="2"/>
        <v>427.93643826582172</v>
      </c>
      <c r="K45">
        <f t="shared" si="2"/>
        <v>402.39686661671487</v>
      </c>
      <c r="L45">
        <f t="shared" si="2"/>
        <v>396.36968783823642</v>
      </c>
      <c r="M45">
        <f t="shared" si="2"/>
        <v>381.35965709073724</v>
      </c>
      <c r="N45">
        <f t="shared" si="2"/>
        <v>466.16134172685258</v>
      </c>
      <c r="O45">
        <f t="shared" si="2"/>
        <v>538.66180551264324</v>
      </c>
      <c r="P45">
        <f t="shared" si="2"/>
        <v>572.13205570025275</v>
      </c>
      <c r="Q45">
        <f t="shared" si="2"/>
        <v>532.95543379436231</v>
      </c>
    </row>
    <row r="46" spans="1:17" x14ac:dyDescent="0.25">
      <c r="A46">
        <v>45</v>
      </c>
      <c r="B46" s="26">
        <v>2012</v>
      </c>
      <c r="C46" s="26" t="s">
        <v>12</v>
      </c>
      <c r="D46" s="24">
        <v>596.96212092368955</v>
      </c>
      <c r="E46">
        <f t="shared" si="2"/>
        <v>583.52934976999404</v>
      </c>
      <c r="F46">
        <f t="shared" si="2"/>
        <v>629.25917553950319</v>
      </c>
      <c r="G46">
        <f t="shared" si="2"/>
        <v>555.2521642127042</v>
      </c>
      <c r="H46">
        <f t="shared" si="2"/>
        <v>563.00242605417657</v>
      </c>
      <c r="I46">
        <f t="shared" si="2"/>
        <v>515.88749097437108</v>
      </c>
      <c r="J46">
        <f t="shared" si="2"/>
        <v>451.5228884280441</v>
      </c>
      <c r="K46">
        <f t="shared" si="2"/>
        <v>427.93643826582172</v>
      </c>
      <c r="L46">
        <f t="shared" si="2"/>
        <v>402.39686661671487</v>
      </c>
      <c r="M46">
        <f t="shared" si="2"/>
        <v>396.36968783823642</v>
      </c>
      <c r="N46">
        <f t="shared" si="2"/>
        <v>381.35965709073724</v>
      </c>
      <c r="O46">
        <f t="shared" si="2"/>
        <v>466.16134172685258</v>
      </c>
      <c r="P46">
        <f t="shared" si="2"/>
        <v>538.66180551264324</v>
      </c>
      <c r="Q46">
        <f t="shared" si="2"/>
        <v>572.13205570025275</v>
      </c>
    </row>
    <row r="47" spans="1:17" x14ac:dyDescent="0.25">
      <c r="A47">
        <v>46</v>
      </c>
      <c r="B47" s="26">
        <v>2012</v>
      </c>
      <c r="C47" s="26" t="s">
        <v>13</v>
      </c>
      <c r="D47" s="24">
        <v>479.81006669698849</v>
      </c>
      <c r="E47">
        <f t="shared" si="2"/>
        <v>596.96212092368955</v>
      </c>
      <c r="F47">
        <f t="shared" si="2"/>
        <v>583.52934976999404</v>
      </c>
      <c r="G47">
        <f t="shared" si="2"/>
        <v>629.25917553950319</v>
      </c>
      <c r="H47">
        <f t="shared" si="2"/>
        <v>555.2521642127042</v>
      </c>
      <c r="I47">
        <f t="shared" si="2"/>
        <v>563.00242605417657</v>
      </c>
      <c r="J47">
        <f t="shared" si="2"/>
        <v>515.88749097437108</v>
      </c>
      <c r="K47">
        <f t="shared" si="2"/>
        <v>451.5228884280441</v>
      </c>
      <c r="L47">
        <f t="shared" si="2"/>
        <v>427.93643826582172</v>
      </c>
      <c r="M47">
        <f t="shared" si="2"/>
        <v>402.39686661671487</v>
      </c>
      <c r="N47">
        <f t="shared" si="2"/>
        <v>396.36968783823642</v>
      </c>
      <c r="O47">
        <f t="shared" si="2"/>
        <v>381.35965709073724</v>
      </c>
      <c r="P47">
        <f t="shared" si="2"/>
        <v>466.16134172685258</v>
      </c>
      <c r="Q47">
        <f t="shared" si="2"/>
        <v>538.66180551264324</v>
      </c>
    </row>
    <row r="48" spans="1:17" x14ac:dyDescent="0.25">
      <c r="A48">
        <v>47</v>
      </c>
      <c r="B48" s="26">
        <v>2012</v>
      </c>
      <c r="C48" s="26" t="s">
        <v>14</v>
      </c>
      <c r="D48" s="24">
        <v>372.31669315403747</v>
      </c>
      <c r="E48">
        <f t="shared" si="2"/>
        <v>479.81006669698849</v>
      </c>
      <c r="F48">
        <f t="shared" si="2"/>
        <v>596.96212092368955</v>
      </c>
      <c r="G48">
        <f t="shared" si="2"/>
        <v>583.52934976999404</v>
      </c>
      <c r="H48">
        <f t="shared" si="2"/>
        <v>629.25917553950319</v>
      </c>
      <c r="I48">
        <f t="shared" si="2"/>
        <v>555.2521642127042</v>
      </c>
      <c r="J48">
        <f t="shared" si="2"/>
        <v>563.00242605417657</v>
      </c>
      <c r="K48">
        <f t="shared" si="2"/>
        <v>515.88749097437108</v>
      </c>
      <c r="L48">
        <f t="shared" si="2"/>
        <v>451.5228884280441</v>
      </c>
      <c r="M48">
        <f t="shared" si="2"/>
        <v>427.93643826582172</v>
      </c>
      <c r="N48">
        <f t="shared" si="2"/>
        <v>402.39686661671487</v>
      </c>
      <c r="O48">
        <f t="shared" si="2"/>
        <v>396.36968783823642</v>
      </c>
      <c r="P48">
        <f t="shared" si="2"/>
        <v>381.35965709073724</v>
      </c>
      <c r="Q48">
        <f t="shared" si="2"/>
        <v>466.16134172685258</v>
      </c>
    </row>
    <row r="49" spans="1:17" x14ac:dyDescent="0.25">
      <c r="A49">
        <v>48</v>
      </c>
      <c r="B49" s="26">
        <v>2012</v>
      </c>
      <c r="C49" s="26" t="s">
        <v>15</v>
      </c>
      <c r="D49" s="24">
        <v>474.91667494790363</v>
      </c>
      <c r="E49">
        <f t="shared" si="2"/>
        <v>372.31669315403747</v>
      </c>
      <c r="F49">
        <f t="shared" si="2"/>
        <v>479.81006669698849</v>
      </c>
      <c r="G49">
        <f t="shared" si="2"/>
        <v>596.96212092368955</v>
      </c>
      <c r="H49">
        <f t="shared" si="2"/>
        <v>583.52934976999404</v>
      </c>
      <c r="I49">
        <f t="shared" si="2"/>
        <v>629.25917553950319</v>
      </c>
      <c r="J49">
        <f t="shared" si="2"/>
        <v>555.2521642127042</v>
      </c>
      <c r="K49">
        <f t="shared" si="2"/>
        <v>563.00242605417657</v>
      </c>
      <c r="L49">
        <f t="shared" si="2"/>
        <v>515.88749097437108</v>
      </c>
      <c r="M49">
        <f t="shared" si="2"/>
        <v>451.5228884280441</v>
      </c>
      <c r="N49">
        <f t="shared" si="2"/>
        <v>427.93643826582172</v>
      </c>
      <c r="O49">
        <f t="shared" si="2"/>
        <v>402.39686661671487</v>
      </c>
      <c r="P49">
        <f t="shared" si="2"/>
        <v>396.36968783823642</v>
      </c>
      <c r="Q49">
        <f t="shared" si="2"/>
        <v>381.35965709073724</v>
      </c>
    </row>
    <row r="50" spans="1:17" x14ac:dyDescent="0.25">
      <c r="A50">
        <v>49</v>
      </c>
      <c r="B50" s="26">
        <v>2013</v>
      </c>
      <c r="C50" s="26" t="s">
        <v>4</v>
      </c>
      <c r="D50" s="24">
        <v>487.30179915843433</v>
      </c>
      <c r="E50">
        <f t="shared" si="2"/>
        <v>474.91667494790363</v>
      </c>
      <c r="F50">
        <f t="shared" si="2"/>
        <v>372.31669315403747</v>
      </c>
      <c r="G50">
        <f t="shared" si="2"/>
        <v>479.81006669698849</v>
      </c>
      <c r="H50">
        <f t="shared" si="2"/>
        <v>596.96212092368955</v>
      </c>
      <c r="I50">
        <f t="shared" si="2"/>
        <v>583.52934976999404</v>
      </c>
      <c r="J50">
        <f t="shared" si="2"/>
        <v>629.25917553950319</v>
      </c>
      <c r="K50">
        <f t="shared" si="2"/>
        <v>555.2521642127042</v>
      </c>
      <c r="L50">
        <f t="shared" si="2"/>
        <v>563.00242605417657</v>
      </c>
      <c r="M50">
        <f t="shared" si="2"/>
        <v>515.88749097437108</v>
      </c>
      <c r="N50">
        <f t="shared" si="2"/>
        <v>451.5228884280441</v>
      </c>
      <c r="O50">
        <f t="shared" si="2"/>
        <v>427.93643826582172</v>
      </c>
      <c r="P50">
        <f t="shared" si="2"/>
        <v>402.39686661671487</v>
      </c>
      <c r="Q50">
        <f t="shared" si="2"/>
        <v>396.36968783823642</v>
      </c>
    </row>
    <row r="51" spans="1:17" x14ac:dyDescent="0.25">
      <c r="A51">
        <v>50</v>
      </c>
      <c r="B51" s="26">
        <v>2013</v>
      </c>
      <c r="C51" s="26" t="s">
        <v>5</v>
      </c>
      <c r="D51" s="24">
        <v>518.75177943351468</v>
      </c>
      <c r="E51">
        <f t="shared" si="2"/>
        <v>487.30179915843433</v>
      </c>
      <c r="F51">
        <f t="shared" si="2"/>
        <v>474.91667494790363</v>
      </c>
      <c r="G51">
        <f t="shared" si="2"/>
        <v>372.31669315403747</v>
      </c>
      <c r="H51">
        <f t="shared" si="2"/>
        <v>479.81006669698849</v>
      </c>
      <c r="I51">
        <f t="shared" si="2"/>
        <v>596.96212092368955</v>
      </c>
      <c r="J51">
        <f t="shared" si="2"/>
        <v>583.52934976999404</v>
      </c>
      <c r="K51">
        <f t="shared" si="2"/>
        <v>629.25917553950319</v>
      </c>
      <c r="L51">
        <f t="shared" si="2"/>
        <v>555.2521642127042</v>
      </c>
      <c r="M51">
        <f t="shared" si="2"/>
        <v>563.00242605417657</v>
      </c>
      <c r="N51">
        <f t="shared" si="2"/>
        <v>515.88749097437108</v>
      </c>
      <c r="O51">
        <f t="shared" si="2"/>
        <v>451.5228884280441</v>
      </c>
      <c r="P51">
        <f t="shared" si="2"/>
        <v>427.93643826582172</v>
      </c>
      <c r="Q51">
        <f t="shared" si="2"/>
        <v>402.39686661671487</v>
      </c>
    </row>
    <row r="52" spans="1:17" x14ac:dyDescent="0.25">
      <c r="A52">
        <v>51</v>
      </c>
      <c r="B52" s="26">
        <v>2013</v>
      </c>
      <c r="C52" s="26" t="s">
        <v>6</v>
      </c>
      <c r="D52" s="24">
        <v>562.94056617863123</v>
      </c>
      <c r="E52">
        <f t="shared" si="2"/>
        <v>518.75177943351468</v>
      </c>
      <c r="F52">
        <f t="shared" si="2"/>
        <v>487.30179915843433</v>
      </c>
      <c r="G52">
        <f t="shared" si="2"/>
        <v>474.91667494790363</v>
      </c>
      <c r="H52">
        <f t="shared" si="2"/>
        <v>372.31669315403747</v>
      </c>
      <c r="I52">
        <f t="shared" si="2"/>
        <v>479.81006669698849</v>
      </c>
      <c r="J52">
        <f t="shared" si="2"/>
        <v>596.96212092368955</v>
      </c>
      <c r="K52">
        <f t="shared" si="2"/>
        <v>583.52934976999404</v>
      </c>
      <c r="L52">
        <f t="shared" si="2"/>
        <v>629.25917553950319</v>
      </c>
      <c r="M52">
        <f t="shared" si="2"/>
        <v>555.2521642127042</v>
      </c>
      <c r="N52">
        <f t="shared" si="2"/>
        <v>563.00242605417657</v>
      </c>
      <c r="O52">
        <f t="shared" si="2"/>
        <v>515.88749097437108</v>
      </c>
      <c r="P52">
        <f t="shared" si="2"/>
        <v>451.5228884280441</v>
      </c>
      <c r="Q52">
        <f t="shared" si="2"/>
        <v>427.93643826582172</v>
      </c>
    </row>
    <row r="53" spans="1:17" x14ac:dyDescent="0.25">
      <c r="A53">
        <v>52</v>
      </c>
      <c r="B53" s="26">
        <v>2013</v>
      </c>
      <c r="C53" s="26" t="s">
        <v>7</v>
      </c>
      <c r="D53" s="24">
        <v>572.91360539671098</v>
      </c>
      <c r="E53">
        <f t="shared" si="2"/>
        <v>562.94056617863123</v>
      </c>
      <c r="F53">
        <f t="shared" si="2"/>
        <v>518.75177943351468</v>
      </c>
      <c r="G53">
        <f t="shared" si="2"/>
        <v>487.30179915843433</v>
      </c>
      <c r="H53">
        <f t="shared" si="2"/>
        <v>474.91667494790363</v>
      </c>
      <c r="I53">
        <f t="shared" si="2"/>
        <v>372.31669315403747</v>
      </c>
      <c r="J53">
        <f t="shared" si="2"/>
        <v>479.81006669698849</v>
      </c>
      <c r="K53">
        <f t="shared" si="2"/>
        <v>596.96212092368955</v>
      </c>
      <c r="L53">
        <f t="shared" si="2"/>
        <v>583.52934976999404</v>
      </c>
      <c r="M53">
        <f t="shared" si="2"/>
        <v>629.25917553950319</v>
      </c>
      <c r="N53">
        <f t="shared" si="2"/>
        <v>555.2521642127042</v>
      </c>
      <c r="O53">
        <f t="shared" si="2"/>
        <v>563.00242605417657</v>
      </c>
      <c r="P53">
        <f t="shared" si="2"/>
        <v>515.88749097437108</v>
      </c>
      <c r="Q53">
        <f t="shared" si="2"/>
        <v>451.5228884280441</v>
      </c>
    </row>
    <row r="54" spans="1:17" x14ac:dyDescent="0.25">
      <c r="A54">
        <v>53</v>
      </c>
      <c r="B54" s="26">
        <v>2013</v>
      </c>
      <c r="C54" s="26" t="s">
        <v>8</v>
      </c>
      <c r="D54" s="24">
        <v>619.60179052767489</v>
      </c>
      <c r="E54">
        <f t="shared" si="2"/>
        <v>572.91360539671098</v>
      </c>
      <c r="F54">
        <f t="shared" si="2"/>
        <v>562.94056617863123</v>
      </c>
      <c r="G54">
        <f t="shared" si="2"/>
        <v>518.75177943351468</v>
      </c>
      <c r="H54">
        <f t="shared" si="2"/>
        <v>487.30179915843433</v>
      </c>
      <c r="I54">
        <f t="shared" si="2"/>
        <v>474.91667494790363</v>
      </c>
      <c r="J54">
        <f t="shared" si="2"/>
        <v>372.31669315403747</v>
      </c>
      <c r="K54">
        <f t="shared" si="2"/>
        <v>479.81006669698849</v>
      </c>
      <c r="L54">
        <f t="shared" si="2"/>
        <v>596.96212092368955</v>
      </c>
      <c r="M54">
        <f t="shared" si="2"/>
        <v>583.52934976999404</v>
      </c>
      <c r="N54">
        <f t="shared" si="2"/>
        <v>629.25917553950319</v>
      </c>
      <c r="O54">
        <f t="shared" si="2"/>
        <v>555.2521642127042</v>
      </c>
      <c r="P54">
        <f t="shared" si="2"/>
        <v>563.00242605417657</v>
      </c>
      <c r="Q54">
        <f t="shared" si="2"/>
        <v>515.88749097437108</v>
      </c>
    </row>
    <row r="55" spans="1:17" x14ac:dyDescent="0.25">
      <c r="A55">
        <v>54</v>
      </c>
      <c r="B55" s="26">
        <v>2013</v>
      </c>
      <c r="C55" s="26" t="s">
        <v>9</v>
      </c>
      <c r="D55" s="24">
        <v>622.27866572445043</v>
      </c>
      <c r="E55">
        <f t="shared" si="2"/>
        <v>619.60179052767489</v>
      </c>
      <c r="F55">
        <f t="shared" si="2"/>
        <v>572.91360539671098</v>
      </c>
      <c r="G55">
        <f t="shared" si="2"/>
        <v>562.94056617863123</v>
      </c>
      <c r="H55">
        <f t="shared" si="2"/>
        <v>518.75177943351468</v>
      </c>
      <c r="I55">
        <f t="shared" si="2"/>
        <v>487.30179915843433</v>
      </c>
      <c r="J55">
        <f t="shared" si="2"/>
        <v>474.91667494790363</v>
      </c>
      <c r="K55">
        <f t="shared" si="2"/>
        <v>372.31669315403747</v>
      </c>
      <c r="L55">
        <f t="shared" si="2"/>
        <v>479.81006669698849</v>
      </c>
      <c r="M55">
        <f t="shared" ref="F55:Q106" si="3">L54</f>
        <v>596.96212092368955</v>
      </c>
      <c r="N55">
        <f t="shared" si="3"/>
        <v>583.52934976999404</v>
      </c>
      <c r="O55">
        <f t="shared" si="3"/>
        <v>629.25917553950319</v>
      </c>
      <c r="P55">
        <f t="shared" si="3"/>
        <v>555.2521642127042</v>
      </c>
      <c r="Q55">
        <f t="shared" si="3"/>
        <v>563.00242605417657</v>
      </c>
    </row>
    <row r="56" spans="1:17" x14ac:dyDescent="0.25">
      <c r="A56">
        <v>55</v>
      </c>
      <c r="B56" s="26">
        <v>2013</v>
      </c>
      <c r="C56" s="26" t="s">
        <v>10</v>
      </c>
      <c r="D56" s="24">
        <v>655.04414575111014</v>
      </c>
      <c r="E56">
        <f t="shared" ref="E56:E106" si="4">D55</f>
        <v>622.27866572445043</v>
      </c>
      <c r="F56">
        <f t="shared" si="3"/>
        <v>619.60179052767489</v>
      </c>
      <c r="G56">
        <f t="shared" si="3"/>
        <v>572.91360539671098</v>
      </c>
      <c r="H56">
        <f t="shared" si="3"/>
        <v>562.94056617863123</v>
      </c>
      <c r="I56">
        <f t="shared" si="3"/>
        <v>518.75177943351468</v>
      </c>
      <c r="J56">
        <f t="shared" si="3"/>
        <v>487.30179915843433</v>
      </c>
      <c r="K56">
        <f t="shared" si="3"/>
        <v>474.91667494790363</v>
      </c>
      <c r="L56">
        <f t="shared" si="3"/>
        <v>372.31669315403747</v>
      </c>
      <c r="M56">
        <f t="shared" si="3"/>
        <v>479.81006669698849</v>
      </c>
      <c r="N56">
        <f t="shared" si="3"/>
        <v>596.96212092368955</v>
      </c>
      <c r="O56">
        <f t="shared" si="3"/>
        <v>583.52934976999404</v>
      </c>
      <c r="P56">
        <f t="shared" si="3"/>
        <v>629.25917553950319</v>
      </c>
      <c r="Q56">
        <f t="shared" si="3"/>
        <v>555.2521642127042</v>
      </c>
    </row>
    <row r="57" spans="1:17" x14ac:dyDescent="0.25">
      <c r="A57">
        <v>56</v>
      </c>
      <c r="B57" s="26">
        <v>2013</v>
      </c>
      <c r="C57" s="26" t="s">
        <v>11</v>
      </c>
      <c r="D57" s="24">
        <v>673.81000361087899</v>
      </c>
      <c r="E57">
        <f t="shared" si="4"/>
        <v>655.04414575111014</v>
      </c>
      <c r="F57">
        <f t="shared" si="3"/>
        <v>622.27866572445043</v>
      </c>
      <c r="G57">
        <f t="shared" si="3"/>
        <v>619.60179052767489</v>
      </c>
      <c r="H57">
        <f t="shared" si="3"/>
        <v>572.91360539671098</v>
      </c>
      <c r="I57">
        <f t="shared" si="3"/>
        <v>562.94056617863123</v>
      </c>
      <c r="J57">
        <f t="shared" si="3"/>
        <v>518.75177943351468</v>
      </c>
      <c r="K57">
        <f t="shared" si="3"/>
        <v>487.30179915843433</v>
      </c>
      <c r="L57">
        <f t="shared" si="3"/>
        <v>474.91667494790363</v>
      </c>
      <c r="M57">
        <f t="shared" si="3"/>
        <v>372.31669315403747</v>
      </c>
      <c r="N57">
        <f t="shared" si="3"/>
        <v>479.81006669698849</v>
      </c>
      <c r="O57">
        <f t="shared" si="3"/>
        <v>596.96212092368955</v>
      </c>
      <c r="P57">
        <f t="shared" si="3"/>
        <v>583.52934976999404</v>
      </c>
      <c r="Q57">
        <f t="shared" si="3"/>
        <v>629.25917553950319</v>
      </c>
    </row>
    <row r="58" spans="1:17" x14ac:dyDescent="0.25">
      <c r="A58">
        <v>57</v>
      </c>
      <c r="B58" s="26">
        <v>2013</v>
      </c>
      <c r="C58" s="26" t="s">
        <v>12</v>
      </c>
      <c r="D58" s="24">
        <v>615.45076434348266</v>
      </c>
      <c r="E58">
        <f t="shared" si="4"/>
        <v>673.81000361087899</v>
      </c>
      <c r="F58">
        <f t="shared" si="3"/>
        <v>655.04414575111014</v>
      </c>
      <c r="G58">
        <f t="shared" si="3"/>
        <v>622.27866572445043</v>
      </c>
      <c r="H58">
        <f t="shared" si="3"/>
        <v>619.60179052767489</v>
      </c>
      <c r="I58">
        <f t="shared" si="3"/>
        <v>572.91360539671098</v>
      </c>
      <c r="J58">
        <f t="shared" si="3"/>
        <v>562.94056617863123</v>
      </c>
      <c r="K58">
        <f t="shared" si="3"/>
        <v>518.75177943351468</v>
      </c>
      <c r="L58">
        <f t="shared" si="3"/>
        <v>487.30179915843433</v>
      </c>
      <c r="M58">
        <f t="shared" si="3"/>
        <v>474.91667494790363</v>
      </c>
      <c r="N58">
        <f t="shared" si="3"/>
        <v>372.31669315403747</v>
      </c>
      <c r="O58">
        <f t="shared" si="3"/>
        <v>479.81006669698849</v>
      </c>
      <c r="P58">
        <f t="shared" si="3"/>
        <v>596.96212092368955</v>
      </c>
      <c r="Q58">
        <f t="shared" si="3"/>
        <v>583.52934976999404</v>
      </c>
    </row>
    <row r="59" spans="1:17" x14ac:dyDescent="0.25">
      <c r="A59">
        <v>58</v>
      </c>
      <c r="B59" s="26">
        <v>2013</v>
      </c>
      <c r="C59" s="26" t="s">
        <v>13</v>
      </c>
      <c r="D59" s="24">
        <v>553.7658166837416</v>
      </c>
      <c r="E59">
        <f t="shared" si="4"/>
        <v>615.45076434348266</v>
      </c>
      <c r="F59">
        <f t="shared" si="3"/>
        <v>673.81000361087899</v>
      </c>
      <c r="G59">
        <f t="shared" si="3"/>
        <v>655.04414575111014</v>
      </c>
      <c r="H59">
        <f t="shared" si="3"/>
        <v>622.27866572445043</v>
      </c>
      <c r="I59">
        <f t="shared" si="3"/>
        <v>619.60179052767489</v>
      </c>
      <c r="J59">
        <f t="shared" si="3"/>
        <v>572.91360539671098</v>
      </c>
      <c r="K59">
        <f t="shared" si="3"/>
        <v>562.94056617863123</v>
      </c>
      <c r="L59">
        <f t="shared" si="3"/>
        <v>518.75177943351468</v>
      </c>
      <c r="M59">
        <f t="shared" si="3"/>
        <v>487.30179915843433</v>
      </c>
      <c r="N59">
        <f t="shared" si="3"/>
        <v>474.91667494790363</v>
      </c>
      <c r="O59">
        <f t="shared" si="3"/>
        <v>372.31669315403747</v>
      </c>
      <c r="P59">
        <f t="shared" si="3"/>
        <v>479.81006669698849</v>
      </c>
      <c r="Q59">
        <f t="shared" si="3"/>
        <v>596.96212092368955</v>
      </c>
    </row>
    <row r="60" spans="1:17" x14ac:dyDescent="0.25">
      <c r="A60">
        <v>59</v>
      </c>
      <c r="B60" s="26">
        <v>2013</v>
      </c>
      <c r="C60" s="26" t="s">
        <v>14</v>
      </c>
      <c r="D60" s="24">
        <v>451.13063846753033</v>
      </c>
      <c r="E60">
        <f t="shared" si="4"/>
        <v>553.7658166837416</v>
      </c>
      <c r="F60">
        <f t="shared" si="3"/>
        <v>615.45076434348266</v>
      </c>
      <c r="G60">
        <f t="shared" si="3"/>
        <v>673.81000361087899</v>
      </c>
      <c r="H60">
        <f t="shared" si="3"/>
        <v>655.04414575111014</v>
      </c>
      <c r="I60">
        <f t="shared" si="3"/>
        <v>622.27866572445043</v>
      </c>
      <c r="J60">
        <f t="shared" si="3"/>
        <v>619.60179052767489</v>
      </c>
      <c r="K60">
        <f t="shared" si="3"/>
        <v>572.91360539671098</v>
      </c>
      <c r="L60">
        <f t="shared" si="3"/>
        <v>562.94056617863123</v>
      </c>
      <c r="M60">
        <f t="shared" si="3"/>
        <v>518.75177943351468</v>
      </c>
      <c r="N60">
        <f t="shared" si="3"/>
        <v>487.30179915843433</v>
      </c>
      <c r="O60">
        <f t="shared" si="3"/>
        <v>474.91667494790363</v>
      </c>
      <c r="P60">
        <f t="shared" si="3"/>
        <v>372.31669315403747</v>
      </c>
      <c r="Q60">
        <f t="shared" si="3"/>
        <v>479.81006669698849</v>
      </c>
    </row>
    <row r="61" spans="1:17" x14ac:dyDescent="0.25">
      <c r="A61">
        <v>60</v>
      </c>
      <c r="B61" s="26">
        <v>2013</v>
      </c>
      <c r="C61" s="26" t="s">
        <v>15</v>
      </c>
      <c r="D61" s="24">
        <v>563.03712131093437</v>
      </c>
      <c r="E61">
        <f t="shared" si="4"/>
        <v>451.13063846753033</v>
      </c>
      <c r="F61">
        <f t="shared" si="3"/>
        <v>553.7658166837416</v>
      </c>
      <c r="G61">
        <f t="shared" si="3"/>
        <v>615.45076434348266</v>
      </c>
      <c r="H61">
        <f t="shared" si="3"/>
        <v>673.81000361087899</v>
      </c>
      <c r="I61">
        <f t="shared" si="3"/>
        <v>655.04414575111014</v>
      </c>
      <c r="J61">
        <f t="shared" si="3"/>
        <v>622.27866572445043</v>
      </c>
      <c r="K61">
        <f t="shared" si="3"/>
        <v>619.60179052767489</v>
      </c>
      <c r="L61">
        <f t="shared" si="3"/>
        <v>572.91360539671098</v>
      </c>
      <c r="M61">
        <f t="shared" si="3"/>
        <v>562.94056617863123</v>
      </c>
      <c r="N61">
        <f t="shared" si="3"/>
        <v>518.75177943351468</v>
      </c>
      <c r="O61">
        <f t="shared" si="3"/>
        <v>487.30179915843433</v>
      </c>
      <c r="P61">
        <f t="shared" si="3"/>
        <v>474.91667494790363</v>
      </c>
      <c r="Q61">
        <f t="shared" si="3"/>
        <v>372.31669315403747</v>
      </c>
    </row>
    <row r="62" spans="1:17" x14ac:dyDescent="0.25">
      <c r="A62">
        <v>61</v>
      </c>
      <c r="B62" s="26">
        <v>2014</v>
      </c>
      <c r="C62" s="26" t="s">
        <v>4</v>
      </c>
      <c r="D62" s="24">
        <v>557.15912302826052</v>
      </c>
      <c r="E62">
        <f t="shared" si="4"/>
        <v>563.03712131093437</v>
      </c>
      <c r="F62">
        <f t="shared" si="3"/>
        <v>451.13063846753033</v>
      </c>
      <c r="G62">
        <f t="shared" si="3"/>
        <v>553.7658166837416</v>
      </c>
      <c r="H62">
        <f t="shared" si="3"/>
        <v>615.45076434348266</v>
      </c>
      <c r="I62">
        <f t="shared" si="3"/>
        <v>673.81000361087899</v>
      </c>
      <c r="J62">
        <f t="shared" si="3"/>
        <v>655.04414575111014</v>
      </c>
      <c r="K62">
        <f t="shared" si="3"/>
        <v>622.27866572445043</v>
      </c>
      <c r="L62">
        <f t="shared" si="3"/>
        <v>619.60179052767489</v>
      </c>
      <c r="M62">
        <f t="shared" si="3"/>
        <v>572.91360539671098</v>
      </c>
      <c r="N62">
        <f t="shared" si="3"/>
        <v>562.94056617863123</v>
      </c>
      <c r="O62">
        <f t="shared" si="3"/>
        <v>518.75177943351468</v>
      </c>
      <c r="P62">
        <f t="shared" si="3"/>
        <v>487.30179915843433</v>
      </c>
      <c r="Q62">
        <f t="shared" si="3"/>
        <v>474.91667494790363</v>
      </c>
    </row>
    <row r="63" spans="1:17" x14ac:dyDescent="0.25">
      <c r="A63">
        <v>62</v>
      </c>
      <c r="B63" s="26">
        <v>2014</v>
      </c>
      <c r="C63" s="26" t="s">
        <v>5</v>
      </c>
      <c r="D63" s="24">
        <v>532.96883757649721</v>
      </c>
      <c r="E63">
        <f t="shared" si="4"/>
        <v>557.15912302826052</v>
      </c>
      <c r="F63">
        <f t="shared" si="3"/>
        <v>563.03712131093437</v>
      </c>
      <c r="G63">
        <f t="shared" si="3"/>
        <v>451.13063846753033</v>
      </c>
      <c r="H63">
        <f t="shared" si="3"/>
        <v>553.7658166837416</v>
      </c>
      <c r="I63">
        <f t="shared" si="3"/>
        <v>615.45076434348266</v>
      </c>
      <c r="J63">
        <f t="shared" si="3"/>
        <v>673.81000361087899</v>
      </c>
      <c r="K63">
        <f t="shared" si="3"/>
        <v>655.04414575111014</v>
      </c>
      <c r="L63">
        <f t="shared" si="3"/>
        <v>622.27866572445043</v>
      </c>
      <c r="M63">
        <f t="shared" si="3"/>
        <v>619.60179052767489</v>
      </c>
      <c r="N63">
        <f t="shared" si="3"/>
        <v>572.91360539671098</v>
      </c>
      <c r="O63">
        <f t="shared" si="3"/>
        <v>562.94056617863123</v>
      </c>
      <c r="P63">
        <f t="shared" si="3"/>
        <v>518.75177943351468</v>
      </c>
      <c r="Q63">
        <f t="shared" si="3"/>
        <v>487.30179915843433</v>
      </c>
    </row>
    <row r="64" spans="1:17" x14ac:dyDescent="0.25">
      <c r="A64">
        <v>63</v>
      </c>
      <c r="B64" s="26">
        <v>2014</v>
      </c>
      <c r="C64" s="26" t="s">
        <v>6</v>
      </c>
      <c r="D64" s="24">
        <v>560.85722418831529</v>
      </c>
      <c r="E64">
        <f t="shared" si="4"/>
        <v>532.96883757649721</v>
      </c>
      <c r="F64">
        <f t="shared" si="3"/>
        <v>557.15912302826052</v>
      </c>
      <c r="G64">
        <f t="shared" si="3"/>
        <v>563.03712131093437</v>
      </c>
      <c r="H64">
        <f t="shared" si="3"/>
        <v>451.13063846753033</v>
      </c>
      <c r="I64">
        <f t="shared" si="3"/>
        <v>553.7658166837416</v>
      </c>
      <c r="J64">
        <f t="shared" si="3"/>
        <v>615.45076434348266</v>
      </c>
      <c r="K64">
        <f t="shared" si="3"/>
        <v>673.81000361087899</v>
      </c>
      <c r="L64">
        <f t="shared" si="3"/>
        <v>655.04414575111014</v>
      </c>
      <c r="M64">
        <f t="shared" si="3"/>
        <v>622.27866572445043</v>
      </c>
      <c r="N64">
        <f t="shared" si="3"/>
        <v>619.60179052767489</v>
      </c>
      <c r="O64">
        <f t="shared" si="3"/>
        <v>572.91360539671098</v>
      </c>
      <c r="P64">
        <f t="shared" si="3"/>
        <v>562.94056617863123</v>
      </c>
      <c r="Q64">
        <f t="shared" si="3"/>
        <v>518.75177943351468</v>
      </c>
    </row>
    <row r="65" spans="1:17" x14ac:dyDescent="0.25">
      <c r="A65">
        <v>64</v>
      </c>
      <c r="B65" s="26">
        <v>2014</v>
      </c>
      <c r="C65" s="26" t="s">
        <v>7</v>
      </c>
      <c r="D65" s="24">
        <v>567.93221198481478</v>
      </c>
      <c r="E65">
        <f t="shared" si="4"/>
        <v>560.85722418831529</v>
      </c>
      <c r="F65">
        <f t="shared" si="3"/>
        <v>532.96883757649721</v>
      </c>
      <c r="G65">
        <f t="shared" si="3"/>
        <v>557.15912302826052</v>
      </c>
      <c r="H65">
        <f t="shared" si="3"/>
        <v>563.03712131093437</v>
      </c>
      <c r="I65">
        <f t="shared" si="3"/>
        <v>451.13063846753033</v>
      </c>
      <c r="J65">
        <f t="shared" si="3"/>
        <v>553.7658166837416</v>
      </c>
      <c r="K65">
        <f t="shared" si="3"/>
        <v>615.45076434348266</v>
      </c>
      <c r="L65">
        <f t="shared" si="3"/>
        <v>673.81000361087899</v>
      </c>
      <c r="M65">
        <f t="shared" si="3"/>
        <v>655.04414575111014</v>
      </c>
      <c r="N65">
        <f t="shared" si="3"/>
        <v>622.27866572445043</v>
      </c>
      <c r="O65">
        <f t="shared" si="3"/>
        <v>619.60179052767489</v>
      </c>
      <c r="P65">
        <f t="shared" si="3"/>
        <v>572.91360539671098</v>
      </c>
      <c r="Q65">
        <f t="shared" si="3"/>
        <v>562.94056617863123</v>
      </c>
    </row>
    <row r="66" spans="1:17" x14ac:dyDescent="0.25">
      <c r="A66">
        <v>65</v>
      </c>
      <c r="B66" s="26">
        <v>2014</v>
      </c>
      <c r="C66" s="26" t="s">
        <v>8</v>
      </c>
      <c r="D66" s="24">
        <v>628.14593234616984</v>
      </c>
      <c r="E66">
        <f t="shared" si="4"/>
        <v>567.93221198481478</v>
      </c>
      <c r="F66">
        <f t="shared" si="3"/>
        <v>560.85722418831529</v>
      </c>
      <c r="G66">
        <f t="shared" si="3"/>
        <v>532.96883757649721</v>
      </c>
      <c r="H66">
        <f t="shared" si="3"/>
        <v>557.15912302826052</v>
      </c>
      <c r="I66">
        <f t="shared" si="3"/>
        <v>563.03712131093437</v>
      </c>
      <c r="J66">
        <f t="shared" si="3"/>
        <v>451.13063846753033</v>
      </c>
      <c r="K66">
        <f t="shared" si="3"/>
        <v>553.7658166837416</v>
      </c>
      <c r="L66">
        <f t="shared" si="3"/>
        <v>615.45076434348266</v>
      </c>
      <c r="M66">
        <f t="shared" si="3"/>
        <v>673.81000361087899</v>
      </c>
      <c r="N66">
        <f t="shared" si="3"/>
        <v>655.04414575111014</v>
      </c>
      <c r="O66">
        <f t="shared" si="3"/>
        <v>622.27866572445043</v>
      </c>
      <c r="P66">
        <f t="shared" si="3"/>
        <v>619.60179052767489</v>
      </c>
      <c r="Q66">
        <f t="shared" si="3"/>
        <v>572.91360539671098</v>
      </c>
    </row>
    <row r="67" spans="1:17" x14ac:dyDescent="0.25">
      <c r="A67">
        <v>66</v>
      </c>
      <c r="B67" s="26">
        <v>2014</v>
      </c>
      <c r="C67" s="26" t="s">
        <v>9</v>
      </c>
      <c r="D67" s="24">
        <v>728.7250197985818</v>
      </c>
      <c r="E67">
        <f t="shared" si="4"/>
        <v>628.14593234616984</v>
      </c>
      <c r="F67">
        <f t="shared" si="3"/>
        <v>567.93221198481478</v>
      </c>
      <c r="G67">
        <f t="shared" si="3"/>
        <v>560.85722418831529</v>
      </c>
      <c r="H67">
        <f t="shared" si="3"/>
        <v>532.96883757649721</v>
      </c>
      <c r="I67">
        <f t="shared" si="3"/>
        <v>557.15912302826052</v>
      </c>
      <c r="J67">
        <f t="shared" si="3"/>
        <v>563.03712131093437</v>
      </c>
      <c r="K67">
        <f t="shared" si="3"/>
        <v>451.13063846753033</v>
      </c>
      <c r="L67">
        <f t="shared" si="3"/>
        <v>553.7658166837416</v>
      </c>
      <c r="M67">
        <f t="shared" si="3"/>
        <v>615.45076434348266</v>
      </c>
      <c r="N67">
        <f t="shared" si="3"/>
        <v>673.81000361087899</v>
      </c>
      <c r="O67">
        <f t="shared" si="3"/>
        <v>655.04414575111014</v>
      </c>
      <c r="P67">
        <f t="shared" si="3"/>
        <v>622.27866572445043</v>
      </c>
      <c r="Q67">
        <f t="shared" si="3"/>
        <v>619.60179052767489</v>
      </c>
    </row>
    <row r="68" spans="1:17" x14ac:dyDescent="0.25">
      <c r="A68">
        <v>67</v>
      </c>
      <c r="B68" s="26">
        <v>2014</v>
      </c>
      <c r="C68" s="26" t="s">
        <v>10</v>
      </c>
      <c r="D68" s="24">
        <v>757.10029120798106</v>
      </c>
      <c r="E68">
        <f t="shared" si="4"/>
        <v>728.7250197985818</v>
      </c>
      <c r="F68">
        <f t="shared" si="3"/>
        <v>628.14593234616984</v>
      </c>
      <c r="G68">
        <f t="shared" si="3"/>
        <v>567.93221198481478</v>
      </c>
      <c r="H68">
        <f t="shared" si="3"/>
        <v>560.85722418831529</v>
      </c>
      <c r="I68">
        <f t="shared" si="3"/>
        <v>532.96883757649721</v>
      </c>
      <c r="J68">
        <f t="shared" si="3"/>
        <v>557.15912302826052</v>
      </c>
      <c r="K68">
        <f t="shared" si="3"/>
        <v>563.03712131093437</v>
      </c>
      <c r="L68">
        <f t="shared" si="3"/>
        <v>451.13063846753033</v>
      </c>
      <c r="M68">
        <f t="shared" si="3"/>
        <v>553.7658166837416</v>
      </c>
      <c r="N68">
        <f t="shared" si="3"/>
        <v>615.45076434348266</v>
      </c>
      <c r="O68">
        <f t="shared" si="3"/>
        <v>673.81000361087899</v>
      </c>
      <c r="P68">
        <f t="shared" si="3"/>
        <v>655.04414575111014</v>
      </c>
      <c r="Q68">
        <f t="shared" si="3"/>
        <v>622.27866572445043</v>
      </c>
    </row>
    <row r="69" spans="1:17" x14ac:dyDescent="0.25">
      <c r="A69">
        <v>68</v>
      </c>
      <c r="B69" s="26">
        <v>2014</v>
      </c>
      <c r="C69" s="26" t="s">
        <v>11</v>
      </c>
      <c r="D69" s="24">
        <v>719.10482535924757</v>
      </c>
      <c r="E69">
        <f t="shared" si="4"/>
        <v>757.10029120798106</v>
      </c>
      <c r="F69">
        <f t="shared" si="3"/>
        <v>728.7250197985818</v>
      </c>
      <c r="G69">
        <f t="shared" si="3"/>
        <v>628.14593234616984</v>
      </c>
      <c r="H69">
        <f t="shared" si="3"/>
        <v>567.93221198481478</v>
      </c>
      <c r="I69">
        <f t="shared" si="3"/>
        <v>560.85722418831529</v>
      </c>
      <c r="J69">
        <f t="shared" si="3"/>
        <v>532.96883757649721</v>
      </c>
      <c r="K69">
        <f t="shared" si="3"/>
        <v>557.15912302826052</v>
      </c>
      <c r="L69">
        <f t="shared" si="3"/>
        <v>563.03712131093437</v>
      </c>
      <c r="M69">
        <f t="shared" si="3"/>
        <v>451.13063846753033</v>
      </c>
      <c r="N69">
        <f t="shared" si="3"/>
        <v>553.7658166837416</v>
      </c>
      <c r="O69">
        <f t="shared" si="3"/>
        <v>615.45076434348266</v>
      </c>
      <c r="P69">
        <f t="shared" si="3"/>
        <v>673.81000361087899</v>
      </c>
      <c r="Q69">
        <f t="shared" si="3"/>
        <v>655.04414575111014</v>
      </c>
    </row>
    <row r="70" spans="1:17" x14ac:dyDescent="0.25">
      <c r="A70">
        <v>69</v>
      </c>
      <c r="B70" s="26">
        <v>2014</v>
      </c>
      <c r="C70" s="26" t="s">
        <v>12</v>
      </c>
      <c r="D70" s="24">
        <v>724.05385064651705</v>
      </c>
      <c r="E70">
        <f t="shared" si="4"/>
        <v>719.10482535924757</v>
      </c>
      <c r="F70">
        <f t="shared" si="3"/>
        <v>757.10029120798106</v>
      </c>
      <c r="G70">
        <f t="shared" si="3"/>
        <v>728.7250197985818</v>
      </c>
      <c r="H70">
        <f t="shared" si="3"/>
        <v>628.14593234616984</v>
      </c>
      <c r="I70">
        <f t="shared" si="3"/>
        <v>567.93221198481478</v>
      </c>
      <c r="J70">
        <f t="shared" si="3"/>
        <v>560.85722418831529</v>
      </c>
      <c r="K70">
        <f t="shared" si="3"/>
        <v>532.96883757649721</v>
      </c>
      <c r="L70">
        <f t="shared" si="3"/>
        <v>557.15912302826052</v>
      </c>
      <c r="M70">
        <f t="shared" si="3"/>
        <v>563.03712131093437</v>
      </c>
      <c r="N70">
        <f t="shared" si="3"/>
        <v>451.13063846753033</v>
      </c>
      <c r="O70">
        <f t="shared" si="3"/>
        <v>553.7658166837416</v>
      </c>
      <c r="P70">
        <f t="shared" si="3"/>
        <v>615.45076434348266</v>
      </c>
      <c r="Q70">
        <f t="shared" si="3"/>
        <v>673.81000361087899</v>
      </c>
    </row>
    <row r="71" spans="1:17" x14ac:dyDescent="0.25">
      <c r="A71">
        <v>70</v>
      </c>
      <c r="B71" s="26">
        <v>2014</v>
      </c>
      <c r="C71" s="26" t="s">
        <v>13</v>
      </c>
      <c r="D71" s="24">
        <v>634.2046248621175</v>
      </c>
      <c r="E71">
        <f t="shared" si="4"/>
        <v>724.05385064651705</v>
      </c>
      <c r="F71">
        <f t="shared" si="3"/>
        <v>719.10482535924757</v>
      </c>
      <c r="G71">
        <f t="shared" si="3"/>
        <v>757.10029120798106</v>
      </c>
      <c r="H71">
        <f t="shared" si="3"/>
        <v>728.7250197985818</v>
      </c>
      <c r="I71">
        <f t="shared" si="3"/>
        <v>628.14593234616984</v>
      </c>
      <c r="J71">
        <f t="shared" si="3"/>
        <v>567.93221198481478</v>
      </c>
      <c r="K71">
        <f t="shared" si="3"/>
        <v>560.85722418831529</v>
      </c>
      <c r="L71">
        <f t="shared" si="3"/>
        <v>532.96883757649721</v>
      </c>
      <c r="M71">
        <f t="shared" si="3"/>
        <v>557.15912302826052</v>
      </c>
      <c r="N71">
        <f t="shared" si="3"/>
        <v>563.03712131093437</v>
      </c>
      <c r="O71">
        <f t="shared" si="3"/>
        <v>451.13063846753033</v>
      </c>
      <c r="P71">
        <f t="shared" si="3"/>
        <v>553.7658166837416</v>
      </c>
      <c r="Q71">
        <f t="shared" si="3"/>
        <v>615.45076434348266</v>
      </c>
    </row>
    <row r="72" spans="1:17" x14ac:dyDescent="0.25">
      <c r="A72">
        <v>71</v>
      </c>
      <c r="B72" s="26">
        <v>2014</v>
      </c>
      <c r="C72" s="26" t="s">
        <v>14</v>
      </c>
      <c r="D72" s="24">
        <v>496.04118886436436</v>
      </c>
      <c r="E72">
        <f t="shared" si="4"/>
        <v>634.2046248621175</v>
      </c>
      <c r="F72">
        <f t="shared" si="3"/>
        <v>724.05385064651705</v>
      </c>
      <c r="G72">
        <f t="shared" si="3"/>
        <v>719.10482535924757</v>
      </c>
      <c r="H72">
        <f t="shared" si="3"/>
        <v>757.10029120798106</v>
      </c>
      <c r="I72">
        <f t="shared" si="3"/>
        <v>728.7250197985818</v>
      </c>
      <c r="J72">
        <f t="shared" si="3"/>
        <v>628.14593234616984</v>
      </c>
      <c r="K72">
        <f t="shared" si="3"/>
        <v>567.93221198481478</v>
      </c>
      <c r="L72">
        <f t="shared" si="3"/>
        <v>560.85722418831529</v>
      </c>
      <c r="M72">
        <f t="shared" si="3"/>
        <v>532.96883757649721</v>
      </c>
      <c r="N72">
        <f t="shared" si="3"/>
        <v>557.15912302826052</v>
      </c>
      <c r="O72">
        <f t="shared" si="3"/>
        <v>563.03712131093437</v>
      </c>
      <c r="P72">
        <f t="shared" si="3"/>
        <v>451.13063846753033</v>
      </c>
      <c r="Q72">
        <f t="shared" si="3"/>
        <v>553.7658166837416</v>
      </c>
    </row>
    <row r="73" spans="1:17" x14ac:dyDescent="0.25">
      <c r="A73">
        <v>72</v>
      </c>
      <c r="B73" s="26">
        <v>2014</v>
      </c>
      <c r="C73" s="26" t="s">
        <v>15</v>
      </c>
      <c r="D73" s="24">
        <v>593.28835966781548</v>
      </c>
      <c r="E73">
        <f t="shared" si="4"/>
        <v>496.04118886436436</v>
      </c>
      <c r="F73">
        <f t="shared" si="3"/>
        <v>634.2046248621175</v>
      </c>
      <c r="G73">
        <f t="shared" si="3"/>
        <v>724.05385064651705</v>
      </c>
      <c r="H73">
        <f t="shared" si="3"/>
        <v>719.10482535924757</v>
      </c>
      <c r="I73">
        <f t="shared" si="3"/>
        <v>757.10029120798106</v>
      </c>
      <c r="J73">
        <f t="shared" si="3"/>
        <v>728.7250197985818</v>
      </c>
      <c r="K73">
        <f t="shared" si="3"/>
        <v>628.14593234616984</v>
      </c>
      <c r="L73">
        <f t="shared" si="3"/>
        <v>567.93221198481478</v>
      </c>
      <c r="M73">
        <f t="shared" si="3"/>
        <v>560.85722418831529</v>
      </c>
      <c r="N73">
        <f t="shared" si="3"/>
        <v>532.96883757649721</v>
      </c>
      <c r="O73">
        <f t="shared" si="3"/>
        <v>557.15912302826052</v>
      </c>
      <c r="P73">
        <f t="shared" si="3"/>
        <v>563.03712131093437</v>
      </c>
      <c r="Q73">
        <f t="shared" si="3"/>
        <v>451.13063846753033</v>
      </c>
    </row>
    <row r="74" spans="1:17" x14ac:dyDescent="0.25">
      <c r="A74">
        <v>73</v>
      </c>
      <c r="B74" s="26">
        <v>2015</v>
      </c>
      <c r="C74" s="26" t="s">
        <v>4</v>
      </c>
      <c r="D74" s="24">
        <v>597.19027068413016</v>
      </c>
      <c r="E74">
        <f t="shared" si="4"/>
        <v>593.28835966781548</v>
      </c>
      <c r="F74">
        <f t="shared" si="3"/>
        <v>496.04118886436436</v>
      </c>
      <c r="G74">
        <f t="shared" si="3"/>
        <v>634.2046248621175</v>
      </c>
      <c r="H74">
        <f t="shared" si="3"/>
        <v>724.05385064651705</v>
      </c>
      <c r="I74">
        <f t="shared" si="3"/>
        <v>719.10482535924757</v>
      </c>
      <c r="J74">
        <f t="shared" si="3"/>
        <v>757.10029120798106</v>
      </c>
      <c r="K74">
        <f t="shared" si="3"/>
        <v>728.7250197985818</v>
      </c>
      <c r="L74">
        <f t="shared" si="3"/>
        <v>628.14593234616984</v>
      </c>
      <c r="M74">
        <f t="shared" si="3"/>
        <v>567.93221198481478</v>
      </c>
      <c r="N74">
        <f t="shared" si="3"/>
        <v>560.85722418831529</v>
      </c>
      <c r="O74">
        <f t="shared" si="3"/>
        <v>532.96883757649721</v>
      </c>
      <c r="P74">
        <f t="shared" si="3"/>
        <v>557.15912302826052</v>
      </c>
      <c r="Q74">
        <f t="shared" si="3"/>
        <v>563.03712131093437</v>
      </c>
    </row>
    <row r="75" spans="1:17" x14ac:dyDescent="0.25">
      <c r="A75">
        <v>74</v>
      </c>
      <c r="B75" s="26">
        <v>2015</v>
      </c>
      <c r="C75" s="26" t="s">
        <v>5</v>
      </c>
      <c r="D75" s="24">
        <v>608.24404979613826</v>
      </c>
      <c r="E75">
        <f t="shared" si="4"/>
        <v>597.19027068413016</v>
      </c>
      <c r="F75">
        <f t="shared" si="3"/>
        <v>593.28835966781548</v>
      </c>
      <c r="G75">
        <f t="shared" si="3"/>
        <v>496.04118886436436</v>
      </c>
      <c r="H75">
        <f t="shared" si="3"/>
        <v>634.2046248621175</v>
      </c>
      <c r="I75">
        <f t="shared" si="3"/>
        <v>724.05385064651705</v>
      </c>
      <c r="J75">
        <f t="shared" si="3"/>
        <v>719.10482535924757</v>
      </c>
      <c r="K75">
        <f t="shared" si="3"/>
        <v>757.10029120798106</v>
      </c>
      <c r="L75">
        <f t="shared" si="3"/>
        <v>728.7250197985818</v>
      </c>
      <c r="M75">
        <f t="shared" si="3"/>
        <v>628.14593234616984</v>
      </c>
      <c r="N75">
        <f t="shared" si="3"/>
        <v>567.93221198481478</v>
      </c>
      <c r="O75">
        <f t="shared" si="3"/>
        <v>560.85722418831529</v>
      </c>
      <c r="P75">
        <f t="shared" si="3"/>
        <v>532.96883757649721</v>
      </c>
      <c r="Q75">
        <f t="shared" si="3"/>
        <v>557.15912302826052</v>
      </c>
    </row>
    <row r="76" spans="1:17" x14ac:dyDescent="0.25">
      <c r="A76">
        <v>75</v>
      </c>
      <c r="B76" s="26">
        <v>2015</v>
      </c>
      <c r="C76" s="26" t="s">
        <v>6</v>
      </c>
      <c r="D76" s="24">
        <v>609.9530358688919</v>
      </c>
      <c r="E76">
        <f t="shared" si="4"/>
        <v>608.24404979613826</v>
      </c>
      <c r="F76">
        <f t="shared" si="3"/>
        <v>597.19027068413016</v>
      </c>
      <c r="G76">
        <f t="shared" si="3"/>
        <v>593.28835966781548</v>
      </c>
      <c r="H76">
        <f t="shared" si="3"/>
        <v>496.04118886436436</v>
      </c>
      <c r="I76">
        <f t="shared" si="3"/>
        <v>634.2046248621175</v>
      </c>
      <c r="J76">
        <f t="shared" si="3"/>
        <v>724.05385064651705</v>
      </c>
      <c r="K76">
        <f t="shared" si="3"/>
        <v>719.10482535924757</v>
      </c>
      <c r="L76">
        <f t="shared" si="3"/>
        <v>757.10029120798106</v>
      </c>
      <c r="M76">
        <f t="shared" si="3"/>
        <v>728.7250197985818</v>
      </c>
      <c r="N76">
        <f t="shared" si="3"/>
        <v>628.14593234616984</v>
      </c>
      <c r="O76">
        <f t="shared" si="3"/>
        <v>567.93221198481478</v>
      </c>
      <c r="P76">
        <f t="shared" ref="F76:Q106" si="5">O75</f>
        <v>560.85722418831529</v>
      </c>
      <c r="Q76">
        <f t="shared" si="5"/>
        <v>532.96883757649721</v>
      </c>
    </row>
    <row r="77" spans="1:17" x14ac:dyDescent="0.25">
      <c r="A77">
        <v>76</v>
      </c>
      <c r="B77" s="26">
        <v>2015</v>
      </c>
      <c r="C77" s="26" t="s">
        <v>7</v>
      </c>
      <c r="D77" s="24">
        <v>650.69906896810085</v>
      </c>
      <c r="E77">
        <f t="shared" si="4"/>
        <v>609.9530358688919</v>
      </c>
      <c r="F77">
        <f t="shared" si="5"/>
        <v>608.24404979613826</v>
      </c>
      <c r="G77">
        <f t="shared" si="5"/>
        <v>597.19027068413016</v>
      </c>
      <c r="H77">
        <f t="shared" si="5"/>
        <v>593.28835966781548</v>
      </c>
      <c r="I77">
        <f t="shared" si="5"/>
        <v>496.04118886436436</v>
      </c>
      <c r="J77">
        <f t="shared" si="5"/>
        <v>634.2046248621175</v>
      </c>
      <c r="K77">
        <f t="shared" si="5"/>
        <v>724.05385064651705</v>
      </c>
      <c r="L77">
        <f t="shared" si="5"/>
        <v>719.10482535924757</v>
      </c>
      <c r="M77">
        <f t="shared" si="5"/>
        <v>757.10029120798106</v>
      </c>
      <c r="N77">
        <f t="shared" si="5"/>
        <v>728.7250197985818</v>
      </c>
      <c r="O77">
        <f t="shared" si="5"/>
        <v>628.14593234616984</v>
      </c>
      <c r="P77">
        <f t="shared" si="5"/>
        <v>567.93221198481478</v>
      </c>
      <c r="Q77">
        <f t="shared" si="5"/>
        <v>560.85722418831529</v>
      </c>
    </row>
    <row r="78" spans="1:17" x14ac:dyDescent="0.25">
      <c r="A78">
        <v>77</v>
      </c>
      <c r="B78" s="26">
        <v>2015</v>
      </c>
      <c r="C78" s="26" t="s">
        <v>8</v>
      </c>
      <c r="D78" s="24">
        <v>709.50142265373563</v>
      </c>
      <c r="E78">
        <f t="shared" si="4"/>
        <v>650.69906896810085</v>
      </c>
      <c r="F78">
        <f t="shared" si="5"/>
        <v>609.9530358688919</v>
      </c>
      <c r="G78">
        <f t="shared" si="5"/>
        <v>608.24404979613826</v>
      </c>
      <c r="H78">
        <f t="shared" si="5"/>
        <v>597.19027068413016</v>
      </c>
      <c r="I78">
        <f t="shared" si="5"/>
        <v>593.28835966781548</v>
      </c>
      <c r="J78">
        <f t="shared" si="5"/>
        <v>496.04118886436436</v>
      </c>
      <c r="K78">
        <f t="shared" si="5"/>
        <v>634.2046248621175</v>
      </c>
      <c r="L78">
        <f t="shared" si="5"/>
        <v>724.05385064651705</v>
      </c>
      <c r="M78">
        <f t="shared" si="5"/>
        <v>719.10482535924757</v>
      </c>
      <c r="N78">
        <f t="shared" si="5"/>
        <v>757.10029120798106</v>
      </c>
      <c r="O78">
        <f t="shared" si="5"/>
        <v>728.7250197985818</v>
      </c>
      <c r="P78">
        <f t="shared" si="5"/>
        <v>628.14593234616984</v>
      </c>
      <c r="Q78">
        <f t="shared" si="5"/>
        <v>567.93221198481478</v>
      </c>
    </row>
    <row r="79" spans="1:17" x14ac:dyDescent="0.25">
      <c r="A79">
        <v>78</v>
      </c>
      <c r="B79" s="26">
        <v>2015</v>
      </c>
      <c r="C79" s="26" t="s">
        <v>9</v>
      </c>
      <c r="D79" s="24">
        <v>784.83479983896552</v>
      </c>
      <c r="E79">
        <f t="shared" si="4"/>
        <v>709.50142265373563</v>
      </c>
      <c r="F79">
        <f t="shared" si="5"/>
        <v>650.69906896810085</v>
      </c>
      <c r="G79">
        <f t="shared" si="5"/>
        <v>609.9530358688919</v>
      </c>
      <c r="H79">
        <f t="shared" si="5"/>
        <v>608.24404979613826</v>
      </c>
      <c r="I79">
        <f t="shared" si="5"/>
        <v>597.19027068413016</v>
      </c>
      <c r="J79">
        <f t="shared" si="5"/>
        <v>593.28835966781548</v>
      </c>
      <c r="K79">
        <f t="shared" si="5"/>
        <v>496.04118886436436</v>
      </c>
      <c r="L79">
        <f t="shared" si="5"/>
        <v>634.2046248621175</v>
      </c>
      <c r="M79">
        <f t="shared" si="5"/>
        <v>724.05385064651705</v>
      </c>
      <c r="N79">
        <f t="shared" si="5"/>
        <v>719.10482535924757</v>
      </c>
      <c r="O79">
        <f t="shared" si="5"/>
        <v>757.10029120798106</v>
      </c>
      <c r="P79">
        <f t="shared" si="5"/>
        <v>728.7250197985818</v>
      </c>
      <c r="Q79">
        <f t="shared" si="5"/>
        <v>628.14593234616984</v>
      </c>
    </row>
    <row r="80" spans="1:17" x14ac:dyDescent="0.25">
      <c r="A80">
        <v>79</v>
      </c>
      <c r="B80" s="26">
        <v>2015</v>
      </c>
      <c r="C80" s="26" t="s">
        <v>10</v>
      </c>
      <c r="D80" s="24">
        <v>770.5833525612835</v>
      </c>
      <c r="E80">
        <f t="shared" si="4"/>
        <v>784.83479983896552</v>
      </c>
      <c r="F80">
        <f t="shared" si="5"/>
        <v>709.50142265373563</v>
      </c>
      <c r="G80">
        <f t="shared" si="5"/>
        <v>650.69906896810085</v>
      </c>
      <c r="H80">
        <f t="shared" si="5"/>
        <v>609.9530358688919</v>
      </c>
      <c r="I80">
        <f t="shared" si="5"/>
        <v>608.24404979613826</v>
      </c>
      <c r="J80">
        <f t="shared" si="5"/>
        <v>597.19027068413016</v>
      </c>
      <c r="K80">
        <f t="shared" si="5"/>
        <v>593.28835966781548</v>
      </c>
      <c r="L80">
        <f t="shared" si="5"/>
        <v>496.04118886436436</v>
      </c>
      <c r="M80">
        <f t="shared" si="5"/>
        <v>634.2046248621175</v>
      </c>
      <c r="N80">
        <f t="shared" si="5"/>
        <v>724.05385064651705</v>
      </c>
      <c r="O80">
        <f t="shared" si="5"/>
        <v>719.10482535924757</v>
      </c>
      <c r="P80">
        <f t="shared" si="5"/>
        <v>757.10029120798106</v>
      </c>
      <c r="Q80">
        <f t="shared" si="5"/>
        <v>728.7250197985818</v>
      </c>
    </row>
    <row r="81" spans="1:17" x14ac:dyDescent="0.25">
      <c r="A81">
        <v>80</v>
      </c>
      <c r="B81" s="26">
        <v>2015</v>
      </c>
      <c r="C81" s="26" t="s">
        <v>11</v>
      </c>
      <c r="D81" s="24">
        <v>815.11304208724664</v>
      </c>
      <c r="E81">
        <f t="shared" si="4"/>
        <v>770.5833525612835</v>
      </c>
      <c r="F81">
        <f t="shared" si="5"/>
        <v>784.83479983896552</v>
      </c>
      <c r="G81">
        <f t="shared" si="5"/>
        <v>709.50142265373563</v>
      </c>
      <c r="H81">
        <f t="shared" si="5"/>
        <v>650.69906896810085</v>
      </c>
      <c r="I81">
        <f t="shared" si="5"/>
        <v>609.9530358688919</v>
      </c>
      <c r="J81">
        <f t="shared" si="5"/>
        <v>608.24404979613826</v>
      </c>
      <c r="K81">
        <f t="shared" si="5"/>
        <v>597.19027068413016</v>
      </c>
      <c r="L81">
        <f t="shared" si="5"/>
        <v>593.28835966781548</v>
      </c>
      <c r="M81">
        <f t="shared" si="5"/>
        <v>496.04118886436436</v>
      </c>
      <c r="N81">
        <f t="shared" si="5"/>
        <v>634.2046248621175</v>
      </c>
      <c r="O81">
        <f t="shared" si="5"/>
        <v>724.05385064651705</v>
      </c>
      <c r="P81">
        <f t="shared" si="5"/>
        <v>719.10482535924757</v>
      </c>
      <c r="Q81">
        <f t="shared" si="5"/>
        <v>757.10029120798106</v>
      </c>
    </row>
    <row r="82" spans="1:17" x14ac:dyDescent="0.25">
      <c r="A82">
        <v>81</v>
      </c>
      <c r="B82" s="26">
        <v>2015</v>
      </c>
      <c r="C82" s="26" t="s">
        <v>12</v>
      </c>
      <c r="D82" s="24">
        <v>775.67163334643942</v>
      </c>
      <c r="E82">
        <f t="shared" si="4"/>
        <v>815.11304208724664</v>
      </c>
      <c r="F82">
        <f t="shared" si="5"/>
        <v>770.5833525612835</v>
      </c>
      <c r="G82">
        <f t="shared" si="5"/>
        <v>784.83479983896552</v>
      </c>
      <c r="H82">
        <f t="shared" si="5"/>
        <v>709.50142265373563</v>
      </c>
      <c r="I82">
        <f t="shared" si="5"/>
        <v>650.69906896810085</v>
      </c>
      <c r="J82">
        <f t="shared" si="5"/>
        <v>609.9530358688919</v>
      </c>
      <c r="K82">
        <f t="shared" si="5"/>
        <v>608.24404979613826</v>
      </c>
      <c r="L82">
        <f t="shared" si="5"/>
        <v>597.19027068413016</v>
      </c>
      <c r="M82">
        <f t="shared" si="5"/>
        <v>593.28835966781548</v>
      </c>
      <c r="N82">
        <f t="shared" si="5"/>
        <v>496.04118886436436</v>
      </c>
      <c r="O82">
        <f t="shared" si="5"/>
        <v>634.2046248621175</v>
      </c>
      <c r="P82">
        <f t="shared" si="5"/>
        <v>724.05385064651705</v>
      </c>
      <c r="Q82">
        <f t="shared" si="5"/>
        <v>719.10482535924757</v>
      </c>
    </row>
    <row r="83" spans="1:17" x14ac:dyDescent="0.25">
      <c r="A83">
        <v>82</v>
      </c>
      <c r="B83" s="26">
        <v>2015</v>
      </c>
      <c r="C83" s="26" t="s">
        <v>13</v>
      </c>
      <c r="D83" s="24">
        <v>653.4272197465275</v>
      </c>
      <c r="E83">
        <f t="shared" si="4"/>
        <v>775.67163334643942</v>
      </c>
      <c r="F83">
        <f t="shared" si="5"/>
        <v>815.11304208724664</v>
      </c>
      <c r="G83">
        <f t="shared" si="5"/>
        <v>770.5833525612835</v>
      </c>
      <c r="H83">
        <f t="shared" si="5"/>
        <v>784.83479983896552</v>
      </c>
      <c r="I83">
        <f t="shared" si="5"/>
        <v>709.50142265373563</v>
      </c>
      <c r="J83">
        <f t="shared" si="5"/>
        <v>650.69906896810085</v>
      </c>
      <c r="K83">
        <f t="shared" si="5"/>
        <v>609.9530358688919</v>
      </c>
      <c r="L83">
        <f t="shared" si="5"/>
        <v>608.24404979613826</v>
      </c>
      <c r="M83">
        <f t="shared" si="5"/>
        <v>597.19027068413016</v>
      </c>
      <c r="N83">
        <f t="shared" si="5"/>
        <v>593.28835966781548</v>
      </c>
      <c r="O83">
        <f t="shared" si="5"/>
        <v>496.04118886436436</v>
      </c>
      <c r="P83">
        <f t="shared" si="5"/>
        <v>634.2046248621175</v>
      </c>
      <c r="Q83">
        <f t="shared" si="5"/>
        <v>724.05385064651705</v>
      </c>
    </row>
    <row r="84" spans="1:17" x14ac:dyDescent="0.25">
      <c r="A84">
        <v>83</v>
      </c>
      <c r="B84" s="26">
        <v>2015</v>
      </c>
      <c r="C84" s="26" t="s">
        <v>14</v>
      </c>
      <c r="D84" s="24">
        <v>557.23419772026989</v>
      </c>
      <c r="E84">
        <f t="shared" si="4"/>
        <v>653.4272197465275</v>
      </c>
      <c r="F84">
        <f t="shared" si="5"/>
        <v>775.67163334643942</v>
      </c>
      <c r="G84">
        <f t="shared" si="5"/>
        <v>815.11304208724664</v>
      </c>
      <c r="H84">
        <f t="shared" si="5"/>
        <v>770.5833525612835</v>
      </c>
      <c r="I84">
        <f t="shared" si="5"/>
        <v>784.83479983896552</v>
      </c>
      <c r="J84">
        <f t="shared" si="5"/>
        <v>709.50142265373563</v>
      </c>
      <c r="K84">
        <f t="shared" si="5"/>
        <v>650.69906896810085</v>
      </c>
      <c r="L84">
        <f t="shared" si="5"/>
        <v>609.9530358688919</v>
      </c>
      <c r="M84">
        <f t="shared" si="5"/>
        <v>608.24404979613826</v>
      </c>
      <c r="N84">
        <f t="shared" si="5"/>
        <v>597.19027068413016</v>
      </c>
      <c r="O84">
        <f t="shared" si="5"/>
        <v>593.28835966781548</v>
      </c>
      <c r="P84">
        <f t="shared" si="5"/>
        <v>496.04118886436436</v>
      </c>
      <c r="Q84">
        <f t="shared" si="5"/>
        <v>634.2046248621175</v>
      </c>
    </row>
    <row r="85" spans="1:17" x14ac:dyDescent="0.25">
      <c r="A85">
        <v>84</v>
      </c>
      <c r="B85" s="26">
        <v>2015</v>
      </c>
      <c r="C85" s="26" t="s">
        <v>15</v>
      </c>
      <c r="D85" s="24">
        <v>652.60233927640206</v>
      </c>
      <c r="E85">
        <f t="shared" si="4"/>
        <v>557.23419772026989</v>
      </c>
      <c r="F85">
        <f t="shared" si="5"/>
        <v>653.4272197465275</v>
      </c>
      <c r="G85">
        <f t="shared" si="5"/>
        <v>775.67163334643942</v>
      </c>
      <c r="H85">
        <f t="shared" si="5"/>
        <v>815.11304208724664</v>
      </c>
      <c r="I85">
        <f t="shared" si="5"/>
        <v>770.5833525612835</v>
      </c>
      <c r="J85">
        <f t="shared" si="5"/>
        <v>784.83479983896552</v>
      </c>
      <c r="K85">
        <f t="shared" si="5"/>
        <v>709.50142265373563</v>
      </c>
      <c r="L85">
        <f t="shared" si="5"/>
        <v>650.69906896810085</v>
      </c>
      <c r="M85">
        <f t="shared" si="5"/>
        <v>609.9530358688919</v>
      </c>
      <c r="N85">
        <f t="shared" si="5"/>
        <v>608.24404979613826</v>
      </c>
      <c r="O85">
        <f t="shared" si="5"/>
        <v>597.19027068413016</v>
      </c>
      <c r="P85">
        <f t="shared" si="5"/>
        <v>593.28835966781548</v>
      </c>
      <c r="Q85">
        <f t="shared" si="5"/>
        <v>496.04118886436436</v>
      </c>
    </row>
    <row r="86" spans="1:17" x14ac:dyDescent="0.25">
      <c r="A86">
        <v>85</v>
      </c>
      <c r="B86" s="26">
        <v>2016</v>
      </c>
      <c r="C86" s="26" t="s">
        <v>4</v>
      </c>
      <c r="D86" s="24">
        <v>656.81373884300274</v>
      </c>
      <c r="E86">
        <f t="shared" si="4"/>
        <v>652.60233927640206</v>
      </c>
      <c r="F86">
        <f t="shared" si="5"/>
        <v>557.23419772026989</v>
      </c>
      <c r="G86">
        <f t="shared" si="5"/>
        <v>653.4272197465275</v>
      </c>
      <c r="H86">
        <f t="shared" si="5"/>
        <v>775.67163334643942</v>
      </c>
      <c r="I86">
        <f t="shared" si="5"/>
        <v>815.11304208724664</v>
      </c>
      <c r="J86">
        <f t="shared" si="5"/>
        <v>770.5833525612835</v>
      </c>
      <c r="K86">
        <f t="shared" si="5"/>
        <v>784.83479983896552</v>
      </c>
      <c r="L86">
        <f t="shared" si="5"/>
        <v>709.50142265373563</v>
      </c>
      <c r="M86">
        <f t="shared" si="5"/>
        <v>650.69906896810085</v>
      </c>
      <c r="N86">
        <f t="shared" si="5"/>
        <v>609.9530358688919</v>
      </c>
      <c r="O86">
        <f t="shared" si="5"/>
        <v>608.24404979613826</v>
      </c>
      <c r="P86">
        <f t="shared" si="5"/>
        <v>597.19027068413016</v>
      </c>
      <c r="Q86">
        <f t="shared" si="5"/>
        <v>593.28835966781548</v>
      </c>
    </row>
    <row r="87" spans="1:17" x14ac:dyDescent="0.25">
      <c r="A87">
        <v>86</v>
      </c>
      <c r="B87" s="26">
        <v>2016</v>
      </c>
      <c r="C87" s="26" t="s">
        <v>5</v>
      </c>
      <c r="D87" s="24">
        <v>669.96314591167106</v>
      </c>
      <c r="E87">
        <f t="shared" si="4"/>
        <v>656.81373884300274</v>
      </c>
      <c r="F87">
        <f t="shared" si="5"/>
        <v>652.60233927640206</v>
      </c>
      <c r="G87">
        <f t="shared" si="5"/>
        <v>557.23419772026989</v>
      </c>
      <c r="H87">
        <f t="shared" si="5"/>
        <v>653.4272197465275</v>
      </c>
      <c r="I87">
        <f t="shared" si="5"/>
        <v>775.67163334643942</v>
      </c>
      <c r="J87">
        <f t="shared" si="5"/>
        <v>815.11304208724664</v>
      </c>
      <c r="K87">
        <f t="shared" si="5"/>
        <v>770.5833525612835</v>
      </c>
      <c r="L87">
        <f t="shared" si="5"/>
        <v>784.83479983896552</v>
      </c>
      <c r="M87">
        <f t="shared" si="5"/>
        <v>709.50142265373563</v>
      </c>
      <c r="N87">
        <f t="shared" si="5"/>
        <v>650.69906896810085</v>
      </c>
      <c r="O87">
        <f t="shared" si="5"/>
        <v>609.9530358688919</v>
      </c>
      <c r="P87">
        <f t="shared" si="5"/>
        <v>608.24404979613826</v>
      </c>
      <c r="Q87">
        <f t="shared" si="5"/>
        <v>597.19027068413016</v>
      </c>
    </row>
    <row r="88" spans="1:17" x14ac:dyDescent="0.25">
      <c r="A88">
        <v>87</v>
      </c>
      <c r="B88" s="26">
        <v>2016</v>
      </c>
      <c r="C88" s="26" t="s">
        <v>6</v>
      </c>
      <c r="D88" s="24">
        <v>723.57256147805265</v>
      </c>
      <c r="E88">
        <f t="shared" si="4"/>
        <v>669.96314591167106</v>
      </c>
      <c r="F88">
        <f t="shared" si="5"/>
        <v>656.81373884300274</v>
      </c>
      <c r="G88">
        <f t="shared" si="5"/>
        <v>652.60233927640206</v>
      </c>
      <c r="H88">
        <f t="shared" si="5"/>
        <v>557.23419772026989</v>
      </c>
      <c r="I88">
        <f t="shared" si="5"/>
        <v>653.4272197465275</v>
      </c>
      <c r="J88">
        <f t="shared" si="5"/>
        <v>775.67163334643942</v>
      </c>
      <c r="K88">
        <f t="shared" si="5"/>
        <v>815.11304208724664</v>
      </c>
      <c r="L88">
        <f t="shared" si="5"/>
        <v>770.5833525612835</v>
      </c>
      <c r="M88">
        <f t="shared" si="5"/>
        <v>784.83479983896552</v>
      </c>
      <c r="N88">
        <f t="shared" si="5"/>
        <v>709.50142265373563</v>
      </c>
      <c r="O88">
        <f t="shared" si="5"/>
        <v>650.69906896810085</v>
      </c>
      <c r="P88">
        <f t="shared" si="5"/>
        <v>609.9530358688919</v>
      </c>
      <c r="Q88">
        <f t="shared" si="5"/>
        <v>608.24404979613826</v>
      </c>
    </row>
    <row r="89" spans="1:17" x14ac:dyDescent="0.25">
      <c r="A89">
        <v>88</v>
      </c>
      <c r="B89" s="26">
        <v>2016</v>
      </c>
      <c r="C89" s="26" t="s">
        <v>7</v>
      </c>
      <c r="D89" s="24">
        <v>755.75779406732431</v>
      </c>
      <c r="E89">
        <f t="shared" si="4"/>
        <v>723.57256147805265</v>
      </c>
      <c r="F89">
        <f t="shared" si="5"/>
        <v>669.96314591167106</v>
      </c>
      <c r="G89">
        <f t="shared" si="5"/>
        <v>656.81373884300274</v>
      </c>
      <c r="H89">
        <f t="shared" si="5"/>
        <v>652.60233927640206</v>
      </c>
      <c r="I89">
        <f t="shared" si="5"/>
        <v>557.23419772026989</v>
      </c>
      <c r="J89">
        <f t="shared" si="5"/>
        <v>653.4272197465275</v>
      </c>
      <c r="K89">
        <f t="shared" si="5"/>
        <v>775.67163334643942</v>
      </c>
      <c r="L89">
        <f t="shared" si="5"/>
        <v>815.11304208724664</v>
      </c>
      <c r="M89">
        <f t="shared" si="5"/>
        <v>770.5833525612835</v>
      </c>
      <c r="N89">
        <f t="shared" si="5"/>
        <v>784.83479983896552</v>
      </c>
      <c r="O89">
        <f t="shared" si="5"/>
        <v>709.50142265373563</v>
      </c>
      <c r="P89">
        <f t="shared" si="5"/>
        <v>650.69906896810085</v>
      </c>
      <c r="Q89">
        <f t="shared" si="5"/>
        <v>609.9530358688919</v>
      </c>
    </row>
    <row r="90" spans="1:17" x14ac:dyDescent="0.25">
      <c r="A90">
        <v>89</v>
      </c>
      <c r="B90" s="26">
        <v>2016</v>
      </c>
      <c r="C90" s="26" t="s">
        <v>8</v>
      </c>
      <c r="D90" s="24">
        <v>757.02983815894572</v>
      </c>
      <c r="E90">
        <f t="shared" si="4"/>
        <v>755.75779406732431</v>
      </c>
      <c r="F90">
        <f t="shared" si="5"/>
        <v>723.57256147805265</v>
      </c>
      <c r="G90">
        <f t="shared" si="5"/>
        <v>669.96314591167106</v>
      </c>
      <c r="H90">
        <f t="shared" si="5"/>
        <v>656.81373884300274</v>
      </c>
      <c r="I90">
        <f t="shared" si="5"/>
        <v>652.60233927640206</v>
      </c>
      <c r="J90">
        <f t="shared" si="5"/>
        <v>557.23419772026989</v>
      </c>
      <c r="K90">
        <f t="shared" si="5"/>
        <v>653.4272197465275</v>
      </c>
      <c r="L90">
        <f t="shared" si="5"/>
        <v>775.67163334643942</v>
      </c>
      <c r="M90">
        <f t="shared" si="5"/>
        <v>815.11304208724664</v>
      </c>
      <c r="N90">
        <f t="shared" si="5"/>
        <v>770.5833525612835</v>
      </c>
      <c r="O90">
        <f t="shared" si="5"/>
        <v>784.83479983896552</v>
      </c>
      <c r="P90">
        <f t="shared" si="5"/>
        <v>709.50142265373563</v>
      </c>
      <c r="Q90">
        <f t="shared" si="5"/>
        <v>650.69906896810085</v>
      </c>
    </row>
    <row r="91" spans="1:17" x14ac:dyDescent="0.25">
      <c r="A91">
        <v>90</v>
      </c>
      <c r="B91" s="26">
        <v>2016</v>
      </c>
      <c r="C91" s="26" t="s">
        <v>9</v>
      </c>
      <c r="D91" s="24">
        <v>825.09462936879868</v>
      </c>
      <c r="E91">
        <f t="shared" si="4"/>
        <v>757.02983815894572</v>
      </c>
      <c r="F91">
        <f t="shared" si="5"/>
        <v>755.75779406732431</v>
      </c>
      <c r="G91">
        <f t="shared" si="5"/>
        <v>723.57256147805265</v>
      </c>
      <c r="H91">
        <f t="shared" si="5"/>
        <v>669.96314591167106</v>
      </c>
      <c r="I91">
        <f t="shared" si="5"/>
        <v>656.81373884300274</v>
      </c>
      <c r="J91">
        <f t="shared" si="5"/>
        <v>652.60233927640206</v>
      </c>
      <c r="K91">
        <f t="shared" si="5"/>
        <v>557.23419772026989</v>
      </c>
      <c r="L91">
        <f t="shared" si="5"/>
        <v>653.4272197465275</v>
      </c>
      <c r="M91">
        <f t="shared" si="5"/>
        <v>775.67163334643942</v>
      </c>
      <c r="N91">
        <f t="shared" si="5"/>
        <v>815.11304208724664</v>
      </c>
      <c r="O91">
        <f t="shared" si="5"/>
        <v>770.5833525612835</v>
      </c>
      <c r="P91">
        <f t="shared" si="5"/>
        <v>784.83479983896552</v>
      </c>
      <c r="Q91">
        <f t="shared" si="5"/>
        <v>709.50142265373563</v>
      </c>
    </row>
    <row r="92" spans="1:17" x14ac:dyDescent="0.25">
      <c r="A92">
        <v>91</v>
      </c>
      <c r="B92" s="26">
        <v>2016</v>
      </c>
      <c r="C92" s="26" t="s">
        <v>10</v>
      </c>
      <c r="D92" s="24">
        <v>876.64275473730629</v>
      </c>
      <c r="E92">
        <f t="shared" si="4"/>
        <v>825.09462936879868</v>
      </c>
      <c r="F92">
        <f t="shared" si="5"/>
        <v>757.02983815894572</v>
      </c>
      <c r="G92">
        <f t="shared" si="5"/>
        <v>755.75779406732431</v>
      </c>
      <c r="H92">
        <f t="shared" si="5"/>
        <v>723.57256147805265</v>
      </c>
      <c r="I92">
        <f t="shared" si="5"/>
        <v>669.96314591167106</v>
      </c>
      <c r="J92">
        <f t="shared" si="5"/>
        <v>656.81373884300274</v>
      </c>
      <c r="K92">
        <f t="shared" si="5"/>
        <v>652.60233927640206</v>
      </c>
      <c r="L92">
        <f t="shared" si="5"/>
        <v>557.23419772026989</v>
      </c>
      <c r="M92">
        <f t="shared" si="5"/>
        <v>653.4272197465275</v>
      </c>
      <c r="N92">
        <f t="shared" si="5"/>
        <v>775.67163334643942</v>
      </c>
      <c r="O92">
        <f t="shared" si="5"/>
        <v>815.11304208724664</v>
      </c>
      <c r="P92">
        <f t="shared" si="5"/>
        <v>770.5833525612835</v>
      </c>
      <c r="Q92">
        <f t="shared" si="5"/>
        <v>784.83479983896552</v>
      </c>
    </row>
    <row r="93" spans="1:17" x14ac:dyDescent="0.25">
      <c r="A93">
        <v>92</v>
      </c>
      <c r="B93" s="26">
        <v>2016</v>
      </c>
      <c r="C93" s="26" t="s">
        <v>11</v>
      </c>
      <c r="D93" s="24">
        <v>820.36380135600757</v>
      </c>
      <c r="E93">
        <f t="shared" si="4"/>
        <v>876.64275473730629</v>
      </c>
      <c r="F93">
        <f t="shared" si="5"/>
        <v>825.09462936879868</v>
      </c>
      <c r="G93">
        <f t="shared" si="5"/>
        <v>757.02983815894572</v>
      </c>
      <c r="H93">
        <f t="shared" si="5"/>
        <v>755.75779406732431</v>
      </c>
      <c r="I93">
        <f t="shared" si="5"/>
        <v>723.57256147805265</v>
      </c>
      <c r="J93">
        <f t="shared" si="5"/>
        <v>669.96314591167106</v>
      </c>
      <c r="K93">
        <f t="shared" si="5"/>
        <v>656.81373884300274</v>
      </c>
      <c r="L93">
        <f t="shared" si="5"/>
        <v>652.60233927640206</v>
      </c>
      <c r="M93">
        <f t="shared" si="5"/>
        <v>557.23419772026989</v>
      </c>
      <c r="N93">
        <f t="shared" si="5"/>
        <v>653.4272197465275</v>
      </c>
      <c r="O93">
        <f t="shared" si="5"/>
        <v>775.67163334643942</v>
      </c>
      <c r="P93">
        <f t="shared" si="5"/>
        <v>815.11304208724664</v>
      </c>
      <c r="Q93">
        <f t="shared" si="5"/>
        <v>770.5833525612835</v>
      </c>
    </row>
    <row r="94" spans="1:17" x14ac:dyDescent="0.25">
      <c r="A94">
        <v>93</v>
      </c>
      <c r="B94" s="26">
        <v>2016</v>
      </c>
      <c r="C94" s="26" t="s">
        <v>12</v>
      </c>
      <c r="D94" s="24">
        <v>786.91908586015722</v>
      </c>
      <c r="E94">
        <f t="shared" si="4"/>
        <v>820.36380135600757</v>
      </c>
      <c r="F94">
        <f t="shared" si="5"/>
        <v>876.64275473730629</v>
      </c>
      <c r="G94">
        <f t="shared" si="5"/>
        <v>825.09462936879868</v>
      </c>
      <c r="H94">
        <f t="shared" si="5"/>
        <v>757.02983815894572</v>
      </c>
      <c r="I94">
        <f t="shared" si="5"/>
        <v>755.75779406732431</v>
      </c>
      <c r="J94">
        <f t="shared" si="5"/>
        <v>723.57256147805265</v>
      </c>
      <c r="K94">
        <f t="shared" si="5"/>
        <v>669.96314591167106</v>
      </c>
      <c r="L94">
        <f t="shared" si="5"/>
        <v>656.81373884300274</v>
      </c>
      <c r="M94">
        <f t="shared" si="5"/>
        <v>652.60233927640206</v>
      </c>
      <c r="N94">
        <f t="shared" si="5"/>
        <v>557.23419772026989</v>
      </c>
      <c r="O94">
        <f t="shared" si="5"/>
        <v>653.4272197465275</v>
      </c>
      <c r="P94">
        <f t="shared" si="5"/>
        <v>775.67163334643942</v>
      </c>
      <c r="Q94">
        <f t="shared" si="5"/>
        <v>815.11304208724664</v>
      </c>
    </row>
    <row r="95" spans="1:17" x14ac:dyDescent="0.25">
      <c r="A95">
        <v>94</v>
      </c>
      <c r="B95" s="26">
        <v>2016</v>
      </c>
      <c r="C95" s="26" t="s">
        <v>13</v>
      </c>
      <c r="D95" s="24">
        <v>710.03101685870513</v>
      </c>
      <c r="E95">
        <f t="shared" si="4"/>
        <v>786.91908586015722</v>
      </c>
      <c r="F95">
        <f t="shared" si="5"/>
        <v>820.36380135600757</v>
      </c>
      <c r="G95">
        <f t="shared" si="5"/>
        <v>876.64275473730629</v>
      </c>
      <c r="H95">
        <f t="shared" si="5"/>
        <v>825.09462936879868</v>
      </c>
      <c r="I95">
        <f t="shared" si="5"/>
        <v>757.02983815894572</v>
      </c>
      <c r="J95">
        <f t="shared" si="5"/>
        <v>755.75779406732431</v>
      </c>
      <c r="K95">
        <f t="shared" si="5"/>
        <v>723.57256147805265</v>
      </c>
      <c r="L95">
        <f t="shared" si="5"/>
        <v>669.96314591167106</v>
      </c>
      <c r="M95">
        <f t="shared" si="5"/>
        <v>656.81373884300274</v>
      </c>
      <c r="N95">
        <f t="shared" si="5"/>
        <v>652.60233927640206</v>
      </c>
      <c r="O95">
        <f t="shared" si="5"/>
        <v>557.23419772026989</v>
      </c>
      <c r="P95">
        <f t="shared" si="5"/>
        <v>653.4272197465275</v>
      </c>
      <c r="Q95">
        <f t="shared" si="5"/>
        <v>775.67163334643942</v>
      </c>
    </row>
    <row r="96" spans="1:17" x14ac:dyDescent="0.25">
      <c r="A96">
        <v>95</v>
      </c>
      <c r="B96" s="26">
        <v>2016</v>
      </c>
      <c r="C96" s="26" t="s">
        <v>14</v>
      </c>
      <c r="D96" s="24">
        <v>648.43678769557471</v>
      </c>
      <c r="E96">
        <f t="shared" si="4"/>
        <v>710.03101685870513</v>
      </c>
      <c r="F96">
        <f t="shared" si="5"/>
        <v>786.91908586015722</v>
      </c>
      <c r="G96">
        <f t="shared" si="5"/>
        <v>820.36380135600757</v>
      </c>
      <c r="H96">
        <f t="shared" si="5"/>
        <v>876.64275473730629</v>
      </c>
      <c r="I96">
        <f t="shared" si="5"/>
        <v>825.09462936879868</v>
      </c>
      <c r="J96">
        <f t="shared" si="5"/>
        <v>757.02983815894572</v>
      </c>
      <c r="K96">
        <f t="shared" si="5"/>
        <v>755.75779406732431</v>
      </c>
      <c r="L96">
        <f t="shared" si="5"/>
        <v>723.57256147805265</v>
      </c>
      <c r="M96">
        <f t="shared" si="5"/>
        <v>669.96314591167106</v>
      </c>
      <c r="N96">
        <f t="shared" si="5"/>
        <v>656.81373884300274</v>
      </c>
      <c r="O96">
        <f t="shared" si="5"/>
        <v>652.60233927640206</v>
      </c>
      <c r="P96">
        <f t="shared" si="5"/>
        <v>557.23419772026989</v>
      </c>
      <c r="Q96">
        <f t="shared" si="5"/>
        <v>653.4272197465275</v>
      </c>
    </row>
    <row r="97" spans="1:17" x14ac:dyDescent="0.25">
      <c r="A97">
        <v>96</v>
      </c>
      <c r="B97" s="26">
        <v>2016</v>
      </c>
      <c r="C97" s="26" t="s">
        <v>15</v>
      </c>
      <c r="D97" s="24">
        <v>720.8698849053842</v>
      </c>
      <c r="E97">
        <f t="shared" si="4"/>
        <v>648.43678769557471</v>
      </c>
      <c r="F97">
        <f t="shared" si="5"/>
        <v>710.03101685870513</v>
      </c>
      <c r="G97">
        <f t="shared" si="5"/>
        <v>786.91908586015722</v>
      </c>
      <c r="H97">
        <f t="shared" si="5"/>
        <v>820.36380135600757</v>
      </c>
      <c r="I97">
        <f t="shared" si="5"/>
        <v>876.64275473730629</v>
      </c>
      <c r="J97">
        <f t="shared" si="5"/>
        <v>825.09462936879868</v>
      </c>
      <c r="K97">
        <f t="shared" si="5"/>
        <v>757.02983815894572</v>
      </c>
      <c r="L97">
        <f t="shared" si="5"/>
        <v>755.75779406732431</v>
      </c>
      <c r="M97">
        <f t="shared" si="5"/>
        <v>723.57256147805265</v>
      </c>
      <c r="N97">
        <f t="shared" si="5"/>
        <v>669.96314591167106</v>
      </c>
      <c r="O97">
        <f t="shared" si="5"/>
        <v>656.81373884300274</v>
      </c>
      <c r="P97">
        <f t="shared" si="5"/>
        <v>652.60233927640206</v>
      </c>
      <c r="Q97">
        <f t="shared" si="5"/>
        <v>557.23419772026989</v>
      </c>
    </row>
    <row r="98" spans="1:17" x14ac:dyDescent="0.25">
      <c r="A98">
        <v>97</v>
      </c>
      <c r="B98" s="26">
        <v>2017</v>
      </c>
      <c r="C98" s="26" t="s">
        <v>4</v>
      </c>
      <c r="D98" s="24">
        <v>704.12668730066321</v>
      </c>
      <c r="E98">
        <f t="shared" si="4"/>
        <v>720.8698849053842</v>
      </c>
      <c r="F98">
        <f t="shared" si="5"/>
        <v>648.43678769557471</v>
      </c>
      <c r="G98">
        <f t="shared" ref="F98:Q106" si="6">F97</f>
        <v>710.03101685870513</v>
      </c>
      <c r="H98">
        <f t="shared" si="6"/>
        <v>786.91908586015722</v>
      </c>
      <c r="I98">
        <f t="shared" si="6"/>
        <v>820.36380135600757</v>
      </c>
      <c r="J98">
        <f t="shared" si="6"/>
        <v>876.64275473730629</v>
      </c>
      <c r="K98">
        <f t="shared" si="6"/>
        <v>825.09462936879868</v>
      </c>
      <c r="L98">
        <f t="shared" si="6"/>
        <v>757.02983815894572</v>
      </c>
      <c r="M98">
        <f t="shared" si="6"/>
        <v>755.75779406732431</v>
      </c>
      <c r="N98">
        <f t="shared" si="6"/>
        <v>723.57256147805265</v>
      </c>
      <c r="O98">
        <f t="shared" si="6"/>
        <v>669.96314591167106</v>
      </c>
      <c r="P98">
        <f t="shared" si="6"/>
        <v>656.81373884300274</v>
      </c>
      <c r="Q98">
        <f t="shared" si="6"/>
        <v>652.60233927640206</v>
      </c>
    </row>
    <row r="99" spans="1:17" x14ac:dyDescent="0.25">
      <c r="A99">
        <v>98</v>
      </c>
      <c r="B99" s="26">
        <v>2017</v>
      </c>
      <c r="C99" s="26" t="s">
        <v>5</v>
      </c>
      <c r="D99" s="24">
        <v>735.92868488655824</v>
      </c>
      <c r="E99">
        <f t="shared" si="4"/>
        <v>704.12668730066321</v>
      </c>
      <c r="F99">
        <f t="shared" si="6"/>
        <v>720.8698849053842</v>
      </c>
      <c r="G99">
        <f t="shared" si="6"/>
        <v>648.43678769557471</v>
      </c>
      <c r="H99">
        <f t="shared" si="6"/>
        <v>710.03101685870513</v>
      </c>
      <c r="I99">
        <f t="shared" si="6"/>
        <v>786.91908586015722</v>
      </c>
      <c r="J99">
        <f t="shared" si="6"/>
        <v>820.36380135600757</v>
      </c>
      <c r="K99">
        <f t="shared" si="6"/>
        <v>876.64275473730629</v>
      </c>
      <c r="L99">
        <f t="shared" si="6"/>
        <v>825.09462936879868</v>
      </c>
      <c r="M99">
        <f t="shared" si="6"/>
        <v>757.02983815894572</v>
      </c>
      <c r="N99">
        <f t="shared" si="6"/>
        <v>755.75779406732431</v>
      </c>
      <c r="O99">
        <f t="shared" si="6"/>
        <v>723.57256147805265</v>
      </c>
      <c r="P99">
        <f t="shared" si="6"/>
        <v>669.96314591167106</v>
      </c>
      <c r="Q99">
        <f t="shared" si="6"/>
        <v>656.81373884300274</v>
      </c>
    </row>
    <row r="100" spans="1:17" x14ac:dyDescent="0.25">
      <c r="A100">
        <v>99</v>
      </c>
      <c r="B100" s="26">
        <v>2017</v>
      </c>
      <c r="C100" s="26" t="s">
        <v>6</v>
      </c>
      <c r="D100" s="24">
        <v>735.83808243854162</v>
      </c>
      <c r="E100">
        <f t="shared" si="4"/>
        <v>735.92868488655824</v>
      </c>
      <c r="F100">
        <f t="shared" si="6"/>
        <v>704.12668730066321</v>
      </c>
      <c r="G100">
        <f t="shared" si="6"/>
        <v>720.8698849053842</v>
      </c>
      <c r="H100">
        <f t="shared" si="6"/>
        <v>648.43678769557471</v>
      </c>
      <c r="I100">
        <f t="shared" si="6"/>
        <v>710.03101685870513</v>
      </c>
      <c r="J100">
        <f t="shared" si="6"/>
        <v>786.91908586015722</v>
      </c>
      <c r="K100">
        <f t="shared" si="6"/>
        <v>820.36380135600757</v>
      </c>
      <c r="L100">
        <f t="shared" si="6"/>
        <v>876.64275473730629</v>
      </c>
      <c r="M100">
        <f t="shared" si="6"/>
        <v>825.09462936879868</v>
      </c>
      <c r="N100">
        <f t="shared" si="6"/>
        <v>757.02983815894572</v>
      </c>
      <c r="O100">
        <f t="shared" si="6"/>
        <v>755.75779406732431</v>
      </c>
      <c r="P100">
        <f t="shared" si="6"/>
        <v>723.57256147805265</v>
      </c>
      <c r="Q100">
        <f t="shared" si="6"/>
        <v>669.96314591167106</v>
      </c>
    </row>
    <row r="101" spans="1:17" x14ac:dyDescent="0.25">
      <c r="A101">
        <v>100</v>
      </c>
      <c r="B101" s="26">
        <v>2017</v>
      </c>
      <c r="C101" s="26" t="s">
        <v>7</v>
      </c>
      <c r="D101" s="25">
        <v>761.47057964058899</v>
      </c>
      <c r="E101">
        <f t="shared" si="4"/>
        <v>735.83808243854162</v>
      </c>
      <c r="F101">
        <f t="shared" si="6"/>
        <v>735.92868488655824</v>
      </c>
      <c r="G101">
        <f t="shared" si="6"/>
        <v>704.12668730066321</v>
      </c>
      <c r="H101">
        <f t="shared" si="6"/>
        <v>720.8698849053842</v>
      </c>
      <c r="I101">
        <f t="shared" si="6"/>
        <v>648.43678769557471</v>
      </c>
      <c r="J101">
        <f t="shared" si="6"/>
        <v>710.03101685870513</v>
      </c>
      <c r="K101">
        <f t="shared" si="6"/>
        <v>786.91908586015722</v>
      </c>
      <c r="L101">
        <f t="shared" si="6"/>
        <v>820.36380135600757</v>
      </c>
      <c r="M101">
        <f t="shared" si="6"/>
        <v>876.64275473730629</v>
      </c>
      <c r="N101">
        <f t="shared" si="6"/>
        <v>825.09462936879868</v>
      </c>
      <c r="O101">
        <f t="shared" si="6"/>
        <v>757.02983815894572</v>
      </c>
      <c r="P101">
        <f t="shared" si="6"/>
        <v>755.75779406732431</v>
      </c>
      <c r="Q101">
        <f t="shared" si="6"/>
        <v>723.57256147805265</v>
      </c>
    </row>
    <row r="102" spans="1:17" x14ac:dyDescent="0.25">
      <c r="A102">
        <v>101</v>
      </c>
      <c r="B102" s="26">
        <v>2017</v>
      </c>
      <c r="C102" s="26" t="s">
        <v>8</v>
      </c>
      <c r="D102" s="25">
        <v>811.58361006548023</v>
      </c>
      <c r="E102">
        <f t="shared" si="4"/>
        <v>761.47057964058899</v>
      </c>
      <c r="F102">
        <f t="shared" si="6"/>
        <v>735.83808243854162</v>
      </c>
      <c r="G102">
        <f t="shared" si="6"/>
        <v>735.92868488655824</v>
      </c>
      <c r="H102">
        <f t="shared" si="6"/>
        <v>704.12668730066321</v>
      </c>
      <c r="I102">
        <f t="shared" si="6"/>
        <v>720.8698849053842</v>
      </c>
      <c r="J102">
        <f t="shared" si="6"/>
        <v>648.43678769557471</v>
      </c>
      <c r="K102">
        <f t="shared" si="6"/>
        <v>710.03101685870513</v>
      </c>
      <c r="L102">
        <f t="shared" si="6"/>
        <v>786.91908586015722</v>
      </c>
      <c r="M102">
        <f t="shared" si="6"/>
        <v>820.36380135600757</v>
      </c>
      <c r="N102">
        <f t="shared" si="6"/>
        <v>876.64275473730629</v>
      </c>
      <c r="O102">
        <f t="shared" si="6"/>
        <v>825.09462936879868</v>
      </c>
      <c r="P102">
        <f t="shared" si="6"/>
        <v>757.02983815894572</v>
      </c>
      <c r="Q102">
        <f t="shared" si="6"/>
        <v>755.75779406732431</v>
      </c>
    </row>
    <row r="103" spans="1:17" x14ac:dyDescent="0.25">
      <c r="A103">
        <v>102</v>
      </c>
      <c r="B103" s="26">
        <v>2017</v>
      </c>
      <c r="C103" s="26" t="s">
        <v>9</v>
      </c>
      <c r="D103" s="25">
        <v>869.18557594058643</v>
      </c>
      <c r="E103">
        <f t="shared" si="4"/>
        <v>811.58361006548023</v>
      </c>
      <c r="F103">
        <f t="shared" si="6"/>
        <v>761.47057964058899</v>
      </c>
      <c r="G103">
        <f t="shared" si="6"/>
        <v>735.83808243854162</v>
      </c>
      <c r="H103">
        <f t="shared" si="6"/>
        <v>735.92868488655824</v>
      </c>
      <c r="I103">
        <f t="shared" si="6"/>
        <v>704.12668730066321</v>
      </c>
      <c r="J103">
        <f t="shared" si="6"/>
        <v>720.8698849053842</v>
      </c>
      <c r="K103">
        <f t="shared" si="6"/>
        <v>648.43678769557471</v>
      </c>
      <c r="L103">
        <f t="shared" si="6"/>
        <v>710.03101685870513</v>
      </c>
      <c r="M103">
        <f t="shared" si="6"/>
        <v>786.91908586015722</v>
      </c>
      <c r="N103">
        <f t="shared" si="6"/>
        <v>820.36380135600757</v>
      </c>
      <c r="O103">
        <f t="shared" si="6"/>
        <v>876.64275473730629</v>
      </c>
      <c r="P103">
        <f t="shared" si="6"/>
        <v>825.09462936879868</v>
      </c>
      <c r="Q103">
        <f t="shared" si="6"/>
        <v>757.02983815894572</v>
      </c>
    </row>
    <row r="104" spans="1:17" x14ac:dyDescent="0.25">
      <c r="A104">
        <v>103</v>
      </c>
      <c r="B104" s="26">
        <v>2017</v>
      </c>
      <c r="C104" s="26" t="s">
        <v>10</v>
      </c>
      <c r="D104" s="25">
        <v>910.71202702988671</v>
      </c>
      <c r="E104">
        <f t="shared" si="4"/>
        <v>869.18557594058643</v>
      </c>
      <c r="F104">
        <f t="shared" si="6"/>
        <v>811.58361006548023</v>
      </c>
      <c r="G104">
        <f t="shared" si="6"/>
        <v>761.47057964058899</v>
      </c>
      <c r="H104">
        <f t="shared" si="6"/>
        <v>735.83808243854162</v>
      </c>
      <c r="I104">
        <f t="shared" si="6"/>
        <v>735.92868488655824</v>
      </c>
      <c r="J104">
        <f t="shared" si="6"/>
        <v>704.12668730066321</v>
      </c>
      <c r="K104">
        <f t="shared" si="6"/>
        <v>720.8698849053842</v>
      </c>
      <c r="L104">
        <f t="shared" si="6"/>
        <v>648.43678769557471</v>
      </c>
      <c r="M104">
        <f t="shared" si="6"/>
        <v>710.03101685870513</v>
      </c>
      <c r="N104">
        <f t="shared" si="6"/>
        <v>786.91908586015722</v>
      </c>
      <c r="O104">
        <f t="shared" si="6"/>
        <v>820.36380135600757</v>
      </c>
      <c r="P104">
        <f t="shared" si="6"/>
        <v>876.64275473730629</v>
      </c>
      <c r="Q104">
        <f t="shared" si="6"/>
        <v>825.09462936879868</v>
      </c>
    </row>
    <row r="105" spans="1:17" x14ac:dyDescent="0.25">
      <c r="A105">
        <v>104</v>
      </c>
      <c r="B105" s="26">
        <v>2017</v>
      </c>
      <c r="C105" s="26" t="s">
        <v>11</v>
      </c>
      <c r="D105" s="25">
        <v>934.31464708044564</v>
      </c>
      <c r="E105">
        <f t="shared" si="4"/>
        <v>910.71202702988671</v>
      </c>
      <c r="F105">
        <f t="shared" si="6"/>
        <v>869.18557594058643</v>
      </c>
      <c r="G105">
        <f t="shared" si="6"/>
        <v>811.58361006548023</v>
      </c>
      <c r="H105">
        <f t="shared" si="6"/>
        <v>761.47057964058899</v>
      </c>
      <c r="I105">
        <f t="shared" si="6"/>
        <v>735.83808243854162</v>
      </c>
      <c r="J105">
        <f t="shared" si="6"/>
        <v>735.92868488655824</v>
      </c>
      <c r="K105">
        <f t="shared" si="6"/>
        <v>704.12668730066321</v>
      </c>
      <c r="L105">
        <f t="shared" si="6"/>
        <v>720.8698849053842</v>
      </c>
      <c r="M105">
        <f t="shared" si="6"/>
        <v>648.43678769557471</v>
      </c>
      <c r="N105">
        <f t="shared" si="6"/>
        <v>710.03101685870513</v>
      </c>
      <c r="O105">
        <f t="shared" si="6"/>
        <v>786.91908586015722</v>
      </c>
      <c r="P105">
        <f t="shared" si="6"/>
        <v>820.36380135600757</v>
      </c>
      <c r="Q105">
        <f t="shared" si="6"/>
        <v>876.64275473730629</v>
      </c>
    </row>
    <row r="106" spans="1:17" x14ac:dyDescent="0.25">
      <c r="A106">
        <v>105</v>
      </c>
      <c r="B106" s="26">
        <v>2017</v>
      </c>
      <c r="C106" s="26" t="s">
        <v>12</v>
      </c>
      <c r="D106" s="25">
        <v>901.31704771017814</v>
      </c>
      <c r="E106">
        <f t="shared" si="4"/>
        <v>934.31464708044564</v>
      </c>
      <c r="F106">
        <f t="shared" si="6"/>
        <v>910.71202702988671</v>
      </c>
      <c r="G106">
        <f t="shared" si="6"/>
        <v>869.18557594058643</v>
      </c>
      <c r="H106">
        <f t="shared" si="6"/>
        <v>811.58361006548023</v>
      </c>
      <c r="I106">
        <f t="shared" si="6"/>
        <v>761.47057964058899</v>
      </c>
      <c r="J106">
        <f t="shared" si="6"/>
        <v>735.83808243854162</v>
      </c>
      <c r="K106">
        <f t="shared" si="6"/>
        <v>735.92868488655824</v>
      </c>
      <c r="L106">
        <f t="shared" si="6"/>
        <v>704.12668730066321</v>
      </c>
      <c r="M106">
        <f t="shared" si="6"/>
        <v>720.8698849053842</v>
      </c>
      <c r="N106">
        <f t="shared" si="6"/>
        <v>648.43678769557471</v>
      </c>
      <c r="O106">
        <f t="shared" si="6"/>
        <v>710.03101685870513</v>
      </c>
      <c r="P106">
        <f t="shared" si="6"/>
        <v>786.91908586015722</v>
      </c>
      <c r="Q106">
        <f t="shared" si="6"/>
        <v>820.36380135600757</v>
      </c>
    </row>
    <row r="108" spans="1:17" ht="23.25" x14ac:dyDescent="0.35">
      <c r="E108" s="23">
        <f>CORREL($D3:$D106,E3:E106)</f>
        <v>0.93783580409297362</v>
      </c>
      <c r="F108" s="23">
        <f t="shared" ref="F108:Q108" si="7">CORREL($D3:$D106,F3:F106)</f>
        <v>0.85332798455909598</v>
      </c>
      <c r="G108" s="23">
        <f t="shared" si="7"/>
        <v>0.76591529460427432</v>
      </c>
      <c r="H108" s="23">
        <f t="shared" si="7"/>
        <v>0.68312534464141028</v>
      </c>
      <c r="I108" s="23">
        <f t="shared" si="7"/>
        <v>0.63181421519385661</v>
      </c>
      <c r="J108" s="23">
        <f t="shared" si="7"/>
        <v>0.60909318302496385</v>
      </c>
      <c r="K108" s="23">
        <f>CORREL($D3:$D106,K3:K106)</f>
        <v>0.62896784815253692</v>
      </c>
      <c r="L108" s="23">
        <f t="shared" si="7"/>
        <v>0.67118229797716167</v>
      </c>
      <c r="M108" s="23">
        <f t="shared" si="7"/>
        <v>0.74402203395185074</v>
      </c>
      <c r="N108" s="23">
        <f t="shared" si="7"/>
        <v>0.8282081950021426</v>
      </c>
      <c r="O108" s="23">
        <f t="shared" si="7"/>
        <v>0.92327756469626787</v>
      </c>
      <c r="P108" s="23">
        <f t="shared" si="7"/>
        <v>0.97493964209502015</v>
      </c>
      <c r="Q108" s="23">
        <f>CORREL($D15:$D106,Q15:Q106)</f>
        <v>0.91618283586390015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opLeftCell="A75" workbookViewId="0">
      <selection activeCell="J108" sqref="J108"/>
    </sheetView>
  </sheetViews>
  <sheetFormatPr defaultRowHeight="15" x14ac:dyDescent="0.25"/>
  <cols>
    <col min="4" max="4" width="12" customWidth="1"/>
    <col min="5" max="5" width="17.28515625" customWidth="1"/>
    <col min="11" max="11" width="13.5703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52</v>
      </c>
      <c r="E1" s="22" t="s">
        <v>39</v>
      </c>
      <c r="F1" s="22" t="s">
        <v>40</v>
      </c>
      <c r="G1" s="22" t="s">
        <v>41</v>
      </c>
      <c r="H1" s="22" t="s">
        <v>42</v>
      </c>
      <c r="I1" s="22" t="s">
        <v>43</v>
      </c>
      <c r="J1" s="22" t="s">
        <v>44</v>
      </c>
      <c r="K1" s="22" t="s">
        <v>45</v>
      </c>
      <c r="L1" s="22" t="s">
        <v>46</v>
      </c>
      <c r="M1" s="22" t="s">
        <v>47</v>
      </c>
      <c r="N1" s="22" t="s">
        <v>48</v>
      </c>
      <c r="O1" s="22" t="s">
        <v>49</v>
      </c>
      <c r="P1" s="22" t="s">
        <v>50</v>
      </c>
      <c r="Q1" s="22" t="s">
        <v>51</v>
      </c>
    </row>
    <row r="2" spans="1:17" x14ac:dyDescent="0.25">
      <c r="A2">
        <v>1</v>
      </c>
      <c r="B2">
        <v>2009</v>
      </c>
      <c r="C2" t="s">
        <v>4</v>
      </c>
      <c r="D2">
        <v>-26.606040421815496</v>
      </c>
    </row>
    <row r="3" spans="1:17" ht="23.25" x14ac:dyDescent="0.35">
      <c r="A3">
        <v>2</v>
      </c>
      <c r="B3">
        <v>2009</v>
      </c>
      <c r="C3" t="s">
        <v>5</v>
      </c>
      <c r="D3">
        <v>-47.973121895609331</v>
      </c>
      <c r="E3" s="23">
        <f>D2</f>
        <v>-26.606040421815496</v>
      </c>
    </row>
    <row r="4" spans="1:17" x14ac:dyDescent="0.25">
      <c r="A4">
        <v>3</v>
      </c>
      <c r="B4">
        <v>2009</v>
      </c>
      <c r="C4" t="s">
        <v>6</v>
      </c>
      <c r="D4">
        <v>-23.102658515399618</v>
      </c>
      <c r="E4">
        <f t="shared" ref="E4:Q35" si="0">D3</f>
        <v>-47.973121895609331</v>
      </c>
      <c r="F4">
        <f t="shared" si="0"/>
        <v>-26.606040421815496</v>
      </c>
    </row>
    <row r="5" spans="1:17" x14ac:dyDescent="0.25">
      <c r="A5">
        <v>4</v>
      </c>
      <c r="B5">
        <v>2009</v>
      </c>
      <c r="C5" t="s">
        <v>7</v>
      </c>
      <c r="D5">
        <v>-36.7249364374576</v>
      </c>
      <c r="E5">
        <f t="shared" si="0"/>
        <v>-23.102658515399618</v>
      </c>
      <c r="F5">
        <f t="shared" si="0"/>
        <v>-47.973121895609331</v>
      </c>
      <c r="G5">
        <f t="shared" si="0"/>
        <v>-26.606040421815496</v>
      </c>
    </row>
    <row r="6" spans="1:17" x14ac:dyDescent="0.25">
      <c r="A6">
        <v>5</v>
      </c>
      <c r="B6">
        <v>2009</v>
      </c>
      <c r="C6" t="s">
        <v>8</v>
      </c>
      <c r="D6">
        <v>54.54246257189449</v>
      </c>
      <c r="E6">
        <f t="shared" si="0"/>
        <v>-36.7249364374576</v>
      </c>
      <c r="F6">
        <f t="shared" si="0"/>
        <v>-23.102658515399618</v>
      </c>
      <c r="G6">
        <f t="shared" si="0"/>
        <v>-47.973121895609331</v>
      </c>
      <c r="H6">
        <f t="shared" si="0"/>
        <v>-26.606040421815496</v>
      </c>
    </row>
    <row r="7" spans="1:17" x14ac:dyDescent="0.25">
      <c r="A7">
        <v>6</v>
      </c>
      <c r="B7">
        <v>2009</v>
      </c>
      <c r="C7" t="s">
        <v>9</v>
      </c>
      <c r="D7">
        <v>38.665148933843781</v>
      </c>
      <c r="E7">
        <f t="shared" si="0"/>
        <v>54.54246257189449</v>
      </c>
      <c r="F7">
        <f t="shared" si="0"/>
        <v>-36.7249364374576</v>
      </c>
      <c r="G7">
        <f t="shared" si="0"/>
        <v>-23.102658515399618</v>
      </c>
      <c r="H7">
        <f t="shared" si="0"/>
        <v>-47.973121895609331</v>
      </c>
      <c r="I7">
        <f t="shared" si="0"/>
        <v>-26.606040421815496</v>
      </c>
    </row>
    <row r="8" spans="1:17" x14ac:dyDescent="0.25">
      <c r="A8">
        <v>7</v>
      </c>
      <c r="B8">
        <v>2009</v>
      </c>
      <c r="C8" t="s">
        <v>10</v>
      </c>
      <c r="D8">
        <v>124.23554281088479</v>
      </c>
      <c r="E8">
        <f t="shared" si="0"/>
        <v>38.665148933843781</v>
      </c>
      <c r="F8">
        <f t="shared" si="0"/>
        <v>54.54246257189449</v>
      </c>
      <c r="G8">
        <f t="shared" si="0"/>
        <v>-36.7249364374576</v>
      </c>
      <c r="H8">
        <f t="shared" si="0"/>
        <v>-23.102658515399618</v>
      </c>
      <c r="I8">
        <f t="shared" si="0"/>
        <v>-47.973121895609331</v>
      </c>
      <c r="J8">
        <f t="shared" si="0"/>
        <v>-26.606040421815496</v>
      </c>
    </row>
    <row r="9" spans="1:17" x14ac:dyDescent="0.25">
      <c r="A9">
        <v>8</v>
      </c>
      <c r="B9">
        <v>2009</v>
      </c>
      <c r="C9" t="s">
        <v>11</v>
      </c>
      <c r="D9">
        <v>63.643864695160723</v>
      </c>
      <c r="E9">
        <f t="shared" si="0"/>
        <v>124.23554281088479</v>
      </c>
      <c r="F9">
        <f t="shared" si="0"/>
        <v>38.665148933843781</v>
      </c>
      <c r="G9">
        <f t="shared" si="0"/>
        <v>54.54246257189449</v>
      </c>
      <c r="H9">
        <f t="shared" si="0"/>
        <v>-36.7249364374576</v>
      </c>
      <c r="I9">
        <f t="shared" si="0"/>
        <v>-23.102658515399618</v>
      </c>
      <c r="J9">
        <f t="shared" si="0"/>
        <v>-47.973121895609331</v>
      </c>
      <c r="K9">
        <f t="shared" si="0"/>
        <v>-26.606040421815496</v>
      </c>
    </row>
    <row r="10" spans="1:17" x14ac:dyDescent="0.25">
      <c r="A10">
        <v>9</v>
      </c>
      <c r="B10">
        <v>2009</v>
      </c>
      <c r="C10" t="s">
        <v>12</v>
      </c>
      <c r="D10">
        <v>74.029223533041659</v>
      </c>
      <c r="E10">
        <f t="shared" si="0"/>
        <v>63.643864695160723</v>
      </c>
      <c r="F10">
        <f t="shared" si="0"/>
        <v>124.23554281088479</v>
      </c>
      <c r="G10">
        <f t="shared" si="0"/>
        <v>38.665148933843781</v>
      </c>
      <c r="H10">
        <f t="shared" si="0"/>
        <v>54.54246257189449</v>
      </c>
      <c r="I10">
        <f t="shared" si="0"/>
        <v>-36.7249364374576</v>
      </c>
      <c r="J10">
        <f t="shared" si="0"/>
        <v>-23.102658515399618</v>
      </c>
      <c r="K10">
        <f t="shared" si="0"/>
        <v>-47.973121895609331</v>
      </c>
      <c r="L10">
        <f t="shared" si="0"/>
        <v>-26.606040421815496</v>
      </c>
    </row>
    <row r="11" spans="1:17" x14ac:dyDescent="0.25">
      <c r="A11">
        <v>10</v>
      </c>
      <c r="B11">
        <v>2009</v>
      </c>
      <c r="C11" t="s">
        <v>13</v>
      </c>
      <c r="D11">
        <v>-35.169446825020572</v>
      </c>
      <c r="E11">
        <f t="shared" si="0"/>
        <v>74.029223533041659</v>
      </c>
      <c r="F11">
        <f t="shared" si="0"/>
        <v>63.643864695160723</v>
      </c>
      <c r="G11">
        <f t="shared" si="0"/>
        <v>124.23554281088479</v>
      </c>
      <c r="H11">
        <f t="shared" si="0"/>
        <v>38.665148933843781</v>
      </c>
      <c r="I11">
        <f t="shared" si="0"/>
        <v>54.54246257189449</v>
      </c>
      <c r="J11">
        <f t="shared" si="0"/>
        <v>-36.7249364374576</v>
      </c>
      <c r="K11">
        <f t="shared" si="0"/>
        <v>-23.102658515399618</v>
      </c>
      <c r="L11">
        <f t="shared" si="0"/>
        <v>-47.973121895609331</v>
      </c>
      <c r="M11">
        <f t="shared" si="0"/>
        <v>-26.606040421815496</v>
      </c>
    </row>
    <row r="12" spans="1:17" x14ac:dyDescent="0.25">
      <c r="A12">
        <v>11</v>
      </c>
      <c r="B12">
        <v>2009</v>
      </c>
      <c r="C12" t="s">
        <v>14</v>
      </c>
      <c r="D12">
        <v>-168.59728700468401</v>
      </c>
      <c r="E12">
        <f t="shared" si="0"/>
        <v>-35.169446825020572</v>
      </c>
      <c r="F12">
        <f t="shared" si="0"/>
        <v>74.029223533041659</v>
      </c>
      <c r="G12">
        <f t="shared" si="0"/>
        <v>63.643864695160723</v>
      </c>
      <c r="H12">
        <f t="shared" si="0"/>
        <v>124.23554281088479</v>
      </c>
      <c r="I12">
        <f t="shared" si="0"/>
        <v>38.665148933843781</v>
      </c>
      <c r="J12">
        <f t="shared" si="0"/>
        <v>54.54246257189449</v>
      </c>
      <c r="K12">
        <f t="shared" si="0"/>
        <v>-36.7249364374576</v>
      </c>
      <c r="L12">
        <f t="shared" si="0"/>
        <v>-23.102658515399618</v>
      </c>
      <c r="M12">
        <f t="shared" si="0"/>
        <v>-47.973121895609331</v>
      </c>
      <c r="N12">
        <f t="shared" si="0"/>
        <v>-26.606040421815496</v>
      </c>
    </row>
    <row r="13" spans="1:17" x14ac:dyDescent="0.25">
      <c r="A13">
        <v>12</v>
      </c>
      <c r="B13">
        <v>2009</v>
      </c>
      <c r="C13" t="s">
        <v>15</v>
      </c>
      <c r="D13">
        <v>-99.724743853114177</v>
      </c>
      <c r="E13">
        <f t="shared" si="0"/>
        <v>-168.59728700468401</v>
      </c>
      <c r="F13">
        <f t="shared" si="0"/>
        <v>-35.169446825020572</v>
      </c>
      <c r="G13">
        <f t="shared" si="0"/>
        <v>74.029223533041659</v>
      </c>
      <c r="H13">
        <f t="shared" si="0"/>
        <v>63.643864695160723</v>
      </c>
      <c r="I13">
        <f t="shared" si="0"/>
        <v>124.23554281088479</v>
      </c>
      <c r="J13">
        <f t="shared" si="0"/>
        <v>38.665148933843781</v>
      </c>
      <c r="K13">
        <f t="shared" si="0"/>
        <v>54.54246257189449</v>
      </c>
      <c r="L13">
        <f t="shared" si="0"/>
        <v>-36.7249364374576</v>
      </c>
      <c r="M13">
        <f t="shared" si="0"/>
        <v>-23.102658515399618</v>
      </c>
      <c r="N13">
        <f t="shared" si="0"/>
        <v>-47.973121895609331</v>
      </c>
      <c r="O13">
        <f t="shared" si="0"/>
        <v>-26.606040421815496</v>
      </c>
    </row>
    <row r="14" spans="1:17" x14ac:dyDescent="0.25">
      <c r="A14">
        <v>13</v>
      </c>
      <c r="B14">
        <v>2010</v>
      </c>
      <c r="C14" t="s">
        <v>4</v>
      </c>
      <c r="D14">
        <v>-64.479834678542261</v>
      </c>
      <c r="E14">
        <f t="shared" si="0"/>
        <v>-99.724743853114177</v>
      </c>
      <c r="F14">
        <f t="shared" si="0"/>
        <v>-168.59728700468401</v>
      </c>
      <c r="G14">
        <f t="shared" si="0"/>
        <v>-35.169446825020572</v>
      </c>
      <c r="H14">
        <f t="shared" si="0"/>
        <v>74.029223533041659</v>
      </c>
      <c r="I14">
        <f t="shared" si="0"/>
        <v>63.643864695160723</v>
      </c>
      <c r="J14">
        <f t="shared" si="0"/>
        <v>124.23554281088479</v>
      </c>
      <c r="K14">
        <f t="shared" si="0"/>
        <v>38.665148933843781</v>
      </c>
      <c r="L14">
        <f t="shared" si="0"/>
        <v>54.54246257189449</v>
      </c>
      <c r="M14">
        <f t="shared" si="0"/>
        <v>-36.7249364374576</v>
      </c>
      <c r="N14">
        <f t="shared" si="0"/>
        <v>-23.102658515399618</v>
      </c>
      <c r="O14">
        <f t="shared" si="0"/>
        <v>-47.973121895609331</v>
      </c>
      <c r="P14">
        <f t="shared" si="0"/>
        <v>-26.606040421815496</v>
      </c>
    </row>
    <row r="15" spans="1:17" x14ac:dyDescent="0.25">
      <c r="A15">
        <v>14</v>
      </c>
      <c r="B15">
        <v>2010</v>
      </c>
      <c r="C15" t="s">
        <v>5</v>
      </c>
      <c r="D15">
        <v>-59.736006536308011</v>
      </c>
      <c r="E15">
        <f t="shared" si="0"/>
        <v>-64.479834678542261</v>
      </c>
      <c r="F15">
        <f t="shared" si="0"/>
        <v>-99.724743853114177</v>
      </c>
      <c r="G15">
        <f t="shared" si="0"/>
        <v>-168.59728700468401</v>
      </c>
      <c r="H15">
        <f t="shared" si="0"/>
        <v>-35.169446825020572</v>
      </c>
      <c r="I15">
        <f t="shared" si="0"/>
        <v>74.029223533041659</v>
      </c>
      <c r="J15">
        <f t="shared" si="0"/>
        <v>63.643864695160723</v>
      </c>
      <c r="K15">
        <f t="shared" si="0"/>
        <v>124.23554281088479</v>
      </c>
      <c r="L15">
        <f t="shared" si="0"/>
        <v>38.665148933843781</v>
      </c>
      <c r="M15">
        <f t="shared" si="0"/>
        <v>54.54246257189449</v>
      </c>
      <c r="N15">
        <f t="shared" si="0"/>
        <v>-36.7249364374576</v>
      </c>
      <c r="O15">
        <f t="shared" si="0"/>
        <v>-23.102658515399618</v>
      </c>
      <c r="P15">
        <f t="shared" si="0"/>
        <v>-47.973121895609331</v>
      </c>
      <c r="Q15">
        <f t="shared" si="0"/>
        <v>-26.606040421815496</v>
      </c>
    </row>
    <row r="16" spans="1:17" x14ac:dyDescent="0.25">
      <c r="A16">
        <v>15</v>
      </c>
      <c r="B16">
        <v>2010</v>
      </c>
      <c r="C16" t="s">
        <v>6</v>
      </c>
      <c r="D16">
        <v>-67.455920135671491</v>
      </c>
      <c r="E16">
        <f t="shared" si="0"/>
        <v>-59.736006536308011</v>
      </c>
      <c r="F16">
        <f t="shared" si="0"/>
        <v>-64.479834678542261</v>
      </c>
      <c r="G16">
        <f t="shared" si="0"/>
        <v>-99.724743853114177</v>
      </c>
      <c r="H16">
        <f t="shared" si="0"/>
        <v>-168.59728700468401</v>
      </c>
      <c r="I16">
        <f t="shared" si="0"/>
        <v>-35.169446825020572</v>
      </c>
      <c r="J16">
        <f t="shared" si="0"/>
        <v>74.029223533041659</v>
      </c>
      <c r="K16">
        <f t="shared" si="0"/>
        <v>63.643864695160723</v>
      </c>
      <c r="L16">
        <f t="shared" si="0"/>
        <v>124.23554281088479</v>
      </c>
      <c r="M16">
        <f t="shared" si="0"/>
        <v>38.665148933843781</v>
      </c>
      <c r="N16">
        <f t="shared" si="0"/>
        <v>54.54246257189449</v>
      </c>
      <c r="O16">
        <f t="shared" si="0"/>
        <v>-36.7249364374576</v>
      </c>
      <c r="P16">
        <f t="shared" si="0"/>
        <v>-23.102658515399618</v>
      </c>
      <c r="Q16">
        <f t="shared" si="0"/>
        <v>-47.973121895609331</v>
      </c>
    </row>
    <row r="17" spans="1:17" x14ac:dyDescent="0.25">
      <c r="A17">
        <v>16</v>
      </c>
      <c r="B17">
        <v>2010</v>
      </c>
      <c r="C17" t="s">
        <v>7</v>
      </c>
      <c r="D17">
        <v>15.475583805097486</v>
      </c>
      <c r="E17">
        <f t="shared" si="0"/>
        <v>-67.455920135671491</v>
      </c>
      <c r="F17">
        <f t="shared" si="0"/>
        <v>-59.736006536308011</v>
      </c>
      <c r="G17">
        <f t="shared" si="0"/>
        <v>-64.479834678542261</v>
      </c>
      <c r="H17">
        <f t="shared" si="0"/>
        <v>-99.724743853114177</v>
      </c>
      <c r="I17">
        <f t="shared" si="0"/>
        <v>-168.59728700468401</v>
      </c>
      <c r="J17">
        <f t="shared" si="0"/>
        <v>-35.169446825020572</v>
      </c>
      <c r="K17">
        <f t="shared" si="0"/>
        <v>74.029223533041659</v>
      </c>
      <c r="L17">
        <f t="shared" si="0"/>
        <v>63.643864695160723</v>
      </c>
      <c r="M17">
        <f t="shared" si="0"/>
        <v>124.23554281088479</v>
      </c>
      <c r="N17">
        <f t="shared" si="0"/>
        <v>38.665148933843781</v>
      </c>
      <c r="O17">
        <f t="shared" si="0"/>
        <v>54.54246257189449</v>
      </c>
      <c r="P17">
        <f t="shared" si="0"/>
        <v>-36.7249364374576</v>
      </c>
      <c r="Q17">
        <f t="shared" si="0"/>
        <v>-23.102658515399618</v>
      </c>
    </row>
    <row r="18" spans="1:17" x14ac:dyDescent="0.25">
      <c r="A18">
        <v>17</v>
      </c>
      <c r="B18">
        <v>2010</v>
      </c>
      <c r="C18" t="s">
        <v>8</v>
      </c>
      <c r="D18">
        <v>46.6252047508289</v>
      </c>
      <c r="E18">
        <f t="shared" si="0"/>
        <v>15.475583805097486</v>
      </c>
      <c r="F18">
        <f t="shared" si="0"/>
        <v>-67.455920135671491</v>
      </c>
      <c r="G18">
        <f t="shared" si="0"/>
        <v>-59.736006536308011</v>
      </c>
      <c r="H18">
        <f t="shared" si="0"/>
        <v>-64.479834678542261</v>
      </c>
      <c r="I18">
        <f t="shared" si="0"/>
        <v>-99.724743853114177</v>
      </c>
      <c r="J18">
        <f t="shared" si="0"/>
        <v>-168.59728700468401</v>
      </c>
      <c r="K18">
        <f t="shared" si="0"/>
        <v>-35.169446825020572</v>
      </c>
      <c r="L18">
        <f t="shared" si="0"/>
        <v>74.029223533041659</v>
      </c>
      <c r="M18">
        <f t="shared" si="0"/>
        <v>63.643864695160723</v>
      </c>
      <c r="N18">
        <f t="shared" si="0"/>
        <v>124.23554281088479</v>
      </c>
      <c r="O18">
        <f t="shared" si="0"/>
        <v>38.665148933843781</v>
      </c>
      <c r="P18">
        <f t="shared" si="0"/>
        <v>54.54246257189449</v>
      </c>
      <c r="Q18">
        <f t="shared" si="0"/>
        <v>-36.7249364374576</v>
      </c>
    </row>
    <row r="19" spans="1:17" x14ac:dyDescent="0.25">
      <c r="A19">
        <v>18</v>
      </c>
      <c r="B19">
        <v>2010</v>
      </c>
      <c r="C19" t="s">
        <v>9</v>
      </c>
      <c r="D19">
        <v>67.274825417394268</v>
      </c>
      <c r="E19">
        <f t="shared" si="0"/>
        <v>46.6252047508289</v>
      </c>
      <c r="F19">
        <f t="shared" si="0"/>
        <v>15.475583805097486</v>
      </c>
      <c r="G19">
        <f t="shared" si="0"/>
        <v>-67.455920135671491</v>
      </c>
      <c r="H19">
        <f t="shared" si="0"/>
        <v>-59.736006536308011</v>
      </c>
      <c r="I19">
        <f t="shared" si="0"/>
        <v>-64.479834678542261</v>
      </c>
      <c r="J19">
        <f t="shared" si="0"/>
        <v>-99.724743853114177</v>
      </c>
      <c r="K19">
        <f t="shared" si="0"/>
        <v>-168.59728700468401</v>
      </c>
      <c r="L19">
        <f t="shared" si="0"/>
        <v>-35.169446825020572</v>
      </c>
      <c r="M19">
        <f t="shared" si="0"/>
        <v>74.029223533041659</v>
      </c>
      <c r="N19">
        <f t="shared" si="0"/>
        <v>63.643864695160723</v>
      </c>
      <c r="O19">
        <f t="shared" si="0"/>
        <v>124.23554281088479</v>
      </c>
      <c r="P19">
        <f t="shared" si="0"/>
        <v>38.665148933843781</v>
      </c>
      <c r="Q19">
        <f t="shared" si="0"/>
        <v>54.54246257189449</v>
      </c>
    </row>
    <row r="20" spans="1:17" x14ac:dyDescent="0.25">
      <c r="A20">
        <v>19</v>
      </c>
      <c r="B20">
        <v>2010</v>
      </c>
      <c r="C20" t="s">
        <v>10</v>
      </c>
      <c r="D20">
        <v>138.3043186425696</v>
      </c>
      <c r="E20">
        <f t="shared" si="0"/>
        <v>67.274825417394268</v>
      </c>
      <c r="F20">
        <f t="shared" si="0"/>
        <v>46.6252047508289</v>
      </c>
      <c r="G20">
        <f t="shared" si="0"/>
        <v>15.475583805097486</v>
      </c>
      <c r="H20">
        <f t="shared" si="0"/>
        <v>-67.455920135671491</v>
      </c>
      <c r="I20">
        <f t="shared" si="0"/>
        <v>-59.736006536308011</v>
      </c>
      <c r="J20">
        <f t="shared" si="0"/>
        <v>-64.479834678542261</v>
      </c>
      <c r="K20">
        <f t="shared" si="0"/>
        <v>-99.724743853114177</v>
      </c>
      <c r="L20">
        <f t="shared" si="0"/>
        <v>-168.59728700468401</v>
      </c>
      <c r="M20">
        <f t="shared" si="0"/>
        <v>-35.169446825020572</v>
      </c>
      <c r="N20">
        <f t="shared" si="0"/>
        <v>74.029223533041659</v>
      </c>
      <c r="O20">
        <f t="shared" si="0"/>
        <v>63.643864695160723</v>
      </c>
      <c r="P20">
        <f t="shared" si="0"/>
        <v>124.23554281088479</v>
      </c>
      <c r="Q20">
        <f t="shared" si="0"/>
        <v>38.665148933843781</v>
      </c>
    </row>
    <row r="21" spans="1:17" x14ac:dyDescent="0.25">
      <c r="A21">
        <v>20</v>
      </c>
      <c r="B21">
        <v>2010</v>
      </c>
      <c r="C21" t="s">
        <v>11</v>
      </c>
      <c r="D21">
        <v>125.4632138414151</v>
      </c>
      <c r="E21">
        <f t="shared" si="0"/>
        <v>138.3043186425696</v>
      </c>
      <c r="F21">
        <f t="shared" si="0"/>
        <v>67.274825417394268</v>
      </c>
      <c r="G21">
        <f t="shared" si="0"/>
        <v>46.6252047508289</v>
      </c>
      <c r="H21">
        <f t="shared" si="0"/>
        <v>15.475583805097486</v>
      </c>
      <c r="I21">
        <f t="shared" si="0"/>
        <v>-67.455920135671491</v>
      </c>
      <c r="J21">
        <f t="shared" si="0"/>
        <v>-59.736006536308011</v>
      </c>
      <c r="K21">
        <f t="shared" si="0"/>
        <v>-64.479834678542261</v>
      </c>
      <c r="L21">
        <f t="shared" si="0"/>
        <v>-99.724743853114177</v>
      </c>
      <c r="M21">
        <f t="shared" si="0"/>
        <v>-168.59728700468401</v>
      </c>
      <c r="N21">
        <f t="shared" si="0"/>
        <v>-35.169446825020572</v>
      </c>
      <c r="O21">
        <f t="shared" si="0"/>
        <v>74.029223533041659</v>
      </c>
      <c r="P21">
        <f t="shared" si="0"/>
        <v>63.643864695160723</v>
      </c>
      <c r="Q21">
        <f t="shared" si="0"/>
        <v>124.23554281088479</v>
      </c>
    </row>
    <row r="22" spans="1:17" x14ac:dyDescent="0.25">
      <c r="A22">
        <v>21</v>
      </c>
      <c r="B22">
        <v>2010</v>
      </c>
      <c r="C22" t="s">
        <v>12</v>
      </c>
      <c r="D22">
        <v>63.360240484551383</v>
      </c>
      <c r="E22">
        <f t="shared" si="0"/>
        <v>125.4632138414151</v>
      </c>
      <c r="F22">
        <f t="shared" si="0"/>
        <v>138.3043186425696</v>
      </c>
      <c r="G22">
        <f t="shared" si="0"/>
        <v>67.274825417394268</v>
      </c>
      <c r="H22">
        <f t="shared" si="0"/>
        <v>46.6252047508289</v>
      </c>
      <c r="I22">
        <f t="shared" si="0"/>
        <v>15.475583805097486</v>
      </c>
      <c r="J22">
        <f t="shared" si="0"/>
        <v>-67.455920135671491</v>
      </c>
      <c r="K22">
        <f t="shared" si="0"/>
        <v>-59.736006536308011</v>
      </c>
      <c r="L22">
        <f t="shared" si="0"/>
        <v>-64.479834678542261</v>
      </c>
      <c r="M22">
        <f t="shared" si="0"/>
        <v>-99.724743853114177</v>
      </c>
      <c r="N22">
        <f t="shared" si="0"/>
        <v>-168.59728700468401</v>
      </c>
      <c r="O22">
        <f t="shared" si="0"/>
        <v>-35.169446825020572</v>
      </c>
      <c r="P22">
        <f t="shared" si="0"/>
        <v>74.029223533041659</v>
      </c>
      <c r="Q22">
        <f t="shared" si="0"/>
        <v>63.643864695160723</v>
      </c>
    </row>
    <row r="23" spans="1:17" x14ac:dyDescent="0.25">
      <c r="A23">
        <v>22</v>
      </c>
      <c r="B23">
        <v>2010</v>
      </c>
      <c r="C23" t="s">
        <v>13</v>
      </c>
      <c r="D23">
        <v>-30.285983403407272</v>
      </c>
      <c r="E23">
        <f t="shared" si="0"/>
        <v>63.360240484551383</v>
      </c>
      <c r="F23">
        <f t="shared" si="0"/>
        <v>125.4632138414151</v>
      </c>
      <c r="G23">
        <f t="shared" si="0"/>
        <v>138.3043186425696</v>
      </c>
      <c r="H23">
        <f t="shared" si="0"/>
        <v>67.274825417394268</v>
      </c>
      <c r="I23">
        <f t="shared" si="0"/>
        <v>46.6252047508289</v>
      </c>
      <c r="J23">
        <f t="shared" si="0"/>
        <v>15.475583805097486</v>
      </c>
      <c r="K23">
        <f t="shared" si="0"/>
        <v>-67.455920135671491</v>
      </c>
      <c r="L23">
        <f t="shared" si="0"/>
        <v>-59.736006536308011</v>
      </c>
      <c r="M23">
        <f t="shared" si="0"/>
        <v>-64.479834678542261</v>
      </c>
      <c r="N23">
        <f t="shared" si="0"/>
        <v>-99.724743853114177</v>
      </c>
      <c r="O23">
        <f t="shared" si="0"/>
        <v>-168.59728700468401</v>
      </c>
      <c r="P23">
        <f t="shared" si="0"/>
        <v>-35.169446825020572</v>
      </c>
      <c r="Q23">
        <f t="shared" si="0"/>
        <v>74.029223533041659</v>
      </c>
    </row>
    <row r="24" spans="1:17" x14ac:dyDescent="0.25">
      <c r="A24">
        <v>23</v>
      </c>
      <c r="B24">
        <v>2010</v>
      </c>
      <c r="C24" t="s">
        <v>14</v>
      </c>
      <c r="D24">
        <v>-128.60113313903796</v>
      </c>
      <c r="E24">
        <f t="shared" si="0"/>
        <v>-30.285983403407272</v>
      </c>
      <c r="F24">
        <f t="shared" si="0"/>
        <v>63.360240484551383</v>
      </c>
      <c r="G24">
        <f t="shared" si="0"/>
        <v>125.4632138414151</v>
      </c>
      <c r="H24">
        <f t="shared" si="0"/>
        <v>138.3043186425696</v>
      </c>
      <c r="I24">
        <f t="shared" si="0"/>
        <v>67.274825417394268</v>
      </c>
      <c r="J24">
        <f t="shared" si="0"/>
        <v>46.6252047508289</v>
      </c>
      <c r="K24">
        <f t="shared" si="0"/>
        <v>15.475583805097486</v>
      </c>
      <c r="L24">
        <f t="shared" si="0"/>
        <v>-67.455920135671491</v>
      </c>
      <c r="M24">
        <f t="shared" si="0"/>
        <v>-59.736006536308011</v>
      </c>
      <c r="N24">
        <f t="shared" si="0"/>
        <v>-64.479834678542261</v>
      </c>
      <c r="O24">
        <f t="shared" si="0"/>
        <v>-99.724743853114177</v>
      </c>
      <c r="P24">
        <f t="shared" si="0"/>
        <v>-168.59728700468401</v>
      </c>
      <c r="Q24">
        <f t="shared" si="0"/>
        <v>-35.169446825020572</v>
      </c>
    </row>
    <row r="25" spans="1:17" x14ac:dyDescent="0.25">
      <c r="A25">
        <v>24</v>
      </c>
      <c r="B25">
        <v>2010</v>
      </c>
      <c r="C25" t="s">
        <v>15</v>
      </c>
      <c r="D25">
        <v>-38.713473487361</v>
      </c>
      <c r="E25">
        <f t="shared" si="0"/>
        <v>-128.60113313903796</v>
      </c>
      <c r="F25">
        <f t="shared" si="0"/>
        <v>-30.285983403407272</v>
      </c>
      <c r="G25">
        <f t="shared" si="0"/>
        <v>63.360240484551383</v>
      </c>
      <c r="H25">
        <f t="shared" si="0"/>
        <v>125.4632138414151</v>
      </c>
      <c r="I25">
        <f t="shared" si="0"/>
        <v>138.3043186425696</v>
      </c>
      <c r="J25">
        <f t="shared" si="0"/>
        <v>67.274825417394268</v>
      </c>
      <c r="K25">
        <f t="shared" si="0"/>
        <v>46.6252047508289</v>
      </c>
      <c r="L25">
        <f t="shared" si="0"/>
        <v>15.475583805097486</v>
      </c>
      <c r="M25">
        <f t="shared" si="0"/>
        <v>-67.455920135671491</v>
      </c>
      <c r="N25">
        <f t="shared" si="0"/>
        <v>-59.736006536308011</v>
      </c>
      <c r="O25">
        <f t="shared" si="0"/>
        <v>-64.479834678542261</v>
      </c>
      <c r="P25">
        <f t="shared" si="0"/>
        <v>-99.724743853114177</v>
      </c>
      <c r="Q25">
        <f t="shared" si="0"/>
        <v>-168.59728700468401</v>
      </c>
    </row>
    <row r="26" spans="1:17" x14ac:dyDescent="0.25">
      <c r="A26">
        <v>25</v>
      </c>
      <c r="B26">
        <v>2011</v>
      </c>
      <c r="C26" t="s">
        <v>4</v>
      </c>
      <c r="D26">
        <v>-21.234891785883391</v>
      </c>
      <c r="E26">
        <f t="shared" si="0"/>
        <v>-38.713473487361</v>
      </c>
      <c r="F26">
        <f t="shared" si="0"/>
        <v>-128.60113313903796</v>
      </c>
      <c r="G26">
        <f t="shared" si="0"/>
        <v>-30.285983403407272</v>
      </c>
      <c r="H26">
        <f t="shared" si="0"/>
        <v>63.360240484551383</v>
      </c>
      <c r="I26">
        <f t="shared" si="0"/>
        <v>125.4632138414151</v>
      </c>
      <c r="J26">
        <f t="shared" si="0"/>
        <v>138.3043186425696</v>
      </c>
      <c r="K26">
        <f t="shared" si="0"/>
        <v>67.274825417394268</v>
      </c>
      <c r="L26">
        <f t="shared" si="0"/>
        <v>46.6252047508289</v>
      </c>
      <c r="M26">
        <f t="shared" si="0"/>
        <v>15.475583805097486</v>
      </c>
      <c r="N26">
        <f t="shared" si="0"/>
        <v>-67.455920135671491</v>
      </c>
      <c r="O26">
        <f t="shared" si="0"/>
        <v>-59.736006536308011</v>
      </c>
      <c r="P26">
        <f t="shared" si="0"/>
        <v>-64.479834678542261</v>
      </c>
      <c r="Q26">
        <f t="shared" si="0"/>
        <v>-99.724743853114177</v>
      </c>
    </row>
    <row r="27" spans="1:17" x14ac:dyDescent="0.25">
      <c r="A27">
        <v>26</v>
      </c>
      <c r="B27">
        <v>2011</v>
      </c>
      <c r="C27" t="s">
        <v>5</v>
      </c>
      <c r="D27">
        <v>-49.80787546773594</v>
      </c>
      <c r="E27">
        <f t="shared" si="0"/>
        <v>-21.234891785883391</v>
      </c>
      <c r="F27">
        <f t="shared" si="0"/>
        <v>-38.713473487361</v>
      </c>
      <c r="G27">
        <f t="shared" si="0"/>
        <v>-128.60113313903796</v>
      </c>
      <c r="H27">
        <f t="shared" si="0"/>
        <v>-30.285983403407272</v>
      </c>
      <c r="I27">
        <f t="shared" si="0"/>
        <v>63.360240484551383</v>
      </c>
      <c r="J27">
        <f t="shared" si="0"/>
        <v>125.4632138414151</v>
      </c>
      <c r="K27">
        <f t="shared" si="0"/>
        <v>138.3043186425696</v>
      </c>
      <c r="L27">
        <f t="shared" si="0"/>
        <v>67.274825417394268</v>
      </c>
      <c r="M27">
        <f t="shared" si="0"/>
        <v>46.6252047508289</v>
      </c>
      <c r="N27">
        <f t="shared" si="0"/>
        <v>15.475583805097486</v>
      </c>
      <c r="O27">
        <f t="shared" si="0"/>
        <v>-67.455920135671491</v>
      </c>
      <c r="P27">
        <f t="shared" si="0"/>
        <v>-59.736006536308011</v>
      </c>
      <c r="Q27">
        <f t="shared" si="0"/>
        <v>-64.479834678542261</v>
      </c>
    </row>
    <row r="28" spans="1:17" x14ac:dyDescent="0.25">
      <c r="A28">
        <v>27</v>
      </c>
      <c r="B28">
        <v>2011</v>
      </c>
      <c r="C28" t="s">
        <v>6</v>
      </c>
      <c r="D28">
        <v>-48.148449265382737</v>
      </c>
      <c r="E28">
        <f t="shared" si="0"/>
        <v>-49.80787546773594</v>
      </c>
      <c r="F28">
        <f t="shared" si="0"/>
        <v>-21.234891785883391</v>
      </c>
      <c r="G28">
        <f t="shared" si="0"/>
        <v>-38.713473487361</v>
      </c>
      <c r="H28">
        <f t="shared" si="0"/>
        <v>-128.60113313903796</v>
      </c>
      <c r="I28">
        <f t="shared" si="0"/>
        <v>-30.285983403407272</v>
      </c>
      <c r="J28">
        <f t="shared" si="0"/>
        <v>63.360240484551383</v>
      </c>
      <c r="K28">
        <f t="shared" si="0"/>
        <v>125.4632138414151</v>
      </c>
      <c r="L28">
        <f t="shared" si="0"/>
        <v>138.3043186425696</v>
      </c>
      <c r="M28">
        <f t="shared" si="0"/>
        <v>67.274825417394268</v>
      </c>
      <c r="N28">
        <f t="shared" ref="E28:Q59" si="1">M27</f>
        <v>46.6252047508289</v>
      </c>
      <c r="O28">
        <f t="shared" si="1"/>
        <v>15.475583805097486</v>
      </c>
      <c r="P28">
        <f t="shared" si="1"/>
        <v>-67.455920135671491</v>
      </c>
      <c r="Q28">
        <f t="shared" si="1"/>
        <v>-59.736006536308011</v>
      </c>
    </row>
    <row r="29" spans="1:17" x14ac:dyDescent="0.25">
      <c r="A29">
        <v>28</v>
      </c>
      <c r="B29">
        <v>2011</v>
      </c>
      <c r="C29" t="s">
        <v>7</v>
      </c>
      <c r="D29">
        <v>-13.651687677189187</v>
      </c>
      <c r="E29">
        <f t="shared" si="1"/>
        <v>-48.148449265382737</v>
      </c>
      <c r="F29">
        <f t="shared" si="1"/>
        <v>-49.80787546773594</v>
      </c>
      <c r="G29">
        <f t="shared" si="1"/>
        <v>-21.234891785883391</v>
      </c>
      <c r="H29">
        <f t="shared" si="1"/>
        <v>-38.713473487361</v>
      </c>
      <c r="I29">
        <f t="shared" si="1"/>
        <v>-128.60113313903796</v>
      </c>
      <c r="J29">
        <f t="shared" si="1"/>
        <v>-30.285983403407272</v>
      </c>
      <c r="K29">
        <f t="shared" si="1"/>
        <v>63.360240484551383</v>
      </c>
      <c r="L29">
        <f t="shared" si="1"/>
        <v>125.4632138414151</v>
      </c>
      <c r="M29">
        <f t="shared" si="1"/>
        <v>138.3043186425696</v>
      </c>
      <c r="N29">
        <f t="shared" si="1"/>
        <v>67.274825417394268</v>
      </c>
      <c r="O29">
        <f t="shared" si="1"/>
        <v>46.6252047508289</v>
      </c>
      <c r="P29">
        <f t="shared" si="1"/>
        <v>15.475583805097486</v>
      </c>
      <c r="Q29">
        <f t="shared" si="1"/>
        <v>-67.455920135671491</v>
      </c>
    </row>
    <row r="30" spans="1:17" x14ac:dyDescent="0.25">
      <c r="A30">
        <v>29</v>
      </c>
      <c r="B30">
        <v>2011</v>
      </c>
      <c r="C30" t="s">
        <v>8</v>
      </c>
      <c r="D30">
        <v>58.168004126794131</v>
      </c>
      <c r="E30">
        <f t="shared" si="1"/>
        <v>-13.651687677189187</v>
      </c>
      <c r="F30">
        <f t="shared" si="1"/>
        <v>-48.148449265382737</v>
      </c>
      <c r="G30">
        <f t="shared" si="1"/>
        <v>-49.80787546773594</v>
      </c>
      <c r="H30">
        <f t="shared" si="1"/>
        <v>-21.234891785883391</v>
      </c>
      <c r="I30">
        <f t="shared" si="1"/>
        <v>-38.713473487361</v>
      </c>
      <c r="J30">
        <f t="shared" si="1"/>
        <v>-128.60113313903796</v>
      </c>
      <c r="K30">
        <f t="shared" si="1"/>
        <v>-30.285983403407272</v>
      </c>
      <c r="L30">
        <f t="shared" si="1"/>
        <v>63.360240484551383</v>
      </c>
      <c r="M30">
        <f t="shared" si="1"/>
        <v>125.4632138414151</v>
      </c>
      <c r="N30">
        <f t="shared" si="1"/>
        <v>138.3043186425696</v>
      </c>
      <c r="O30">
        <f t="shared" si="1"/>
        <v>67.274825417394268</v>
      </c>
      <c r="P30">
        <f t="shared" si="1"/>
        <v>46.6252047508289</v>
      </c>
      <c r="Q30">
        <f t="shared" si="1"/>
        <v>15.475583805097486</v>
      </c>
    </row>
    <row r="31" spans="1:17" x14ac:dyDescent="0.25">
      <c r="A31">
        <v>30</v>
      </c>
      <c r="B31">
        <v>2011</v>
      </c>
      <c r="C31" t="s">
        <v>9</v>
      </c>
      <c r="D31">
        <v>79.284423515164775</v>
      </c>
      <c r="E31">
        <f t="shared" si="1"/>
        <v>58.168004126794131</v>
      </c>
      <c r="F31">
        <f t="shared" si="1"/>
        <v>-13.651687677189187</v>
      </c>
      <c r="G31">
        <f t="shared" si="1"/>
        <v>-48.148449265382737</v>
      </c>
      <c r="H31">
        <f t="shared" si="1"/>
        <v>-49.80787546773594</v>
      </c>
      <c r="I31">
        <f t="shared" si="1"/>
        <v>-21.234891785883391</v>
      </c>
      <c r="J31">
        <f t="shared" si="1"/>
        <v>-38.713473487361</v>
      </c>
      <c r="K31">
        <f t="shared" si="1"/>
        <v>-128.60113313903796</v>
      </c>
      <c r="L31">
        <f t="shared" si="1"/>
        <v>-30.285983403407272</v>
      </c>
      <c r="M31">
        <f t="shared" si="1"/>
        <v>63.360240484551383</v>
      </c>
      <c r="N31">
        <f t="shared" si="1"/>
        <v>125.4632138414151</v>
      </c>
      <c r="O31">
        <f t="shared" si="1"/>
        <v>138.3043186425696</v>
      </c>
      <c r="P31">
        <f t="shared" si="1"/>
        <v>67.274825417394268</v>
      </c>
      <c r="Q31">
        <f t="shared" si="1"/>
        <v>46.6252047508289</v>
      </c>
    </row>
    <row r="32" spans="1:17" x14ac:dyDescent="0.25">
      <c r="A32">
        <v>31</v>
      </c>
      <c r="B32">
        <v>2011</v>
      </c>
      <c r="C32" t="s">
        <v>10</v>
      </c>
      <c r="D32">
        <v>76.550872728126137</v>
      </c>
      <c r="E32">
        <f t="shared" si="1"/>
        <v>79.284423515164775</v>
      </c>
      <c r="F32">
        <f t="shared" si="1"/>
        <v>58.168004126794131</v>
      </c>
      <c r="G32">
        <f t="shared" si="1"/>
        <v>-13.651687677189187</v>
      </c>
      <c r="H32">
        <f t="shared" si="1"/>
        <v>-48.148449265382737</v>
      </c>
      <c r="I32">
        <f t="shared" si="1"/>
        <v>-49.80787546773594</v>
      </c>
      <c r="J32">
        <f t="shared" si="1"/>
        <v>-21.234891785883391</v>
      </c>
      <c r="K32">
        <f t="shared" si="1"/>
        <v>-38.713473487361</v>
      </c>
      <c r="L32">
        <f t="shared" si="1"/>
        <v>-128.60113313903796</v>
      </c>
      <c r="M32">
        <f t="shared" si="1"/>
        <v>-30.285983403407272</v>
      </c>
      <c r="N32">
        <f t="shared" si="1"/>
        <v>63.360240484551383</v>
      </c>
      <c r="O32">
        <f t="shared" si="1"/>
        <v>125.4632138414151</v>
      </c>
      <c r="P32">
        <f t="shared" si="1"/>
        <v>138.3043186425696</v>
      </c>
      <c r="Q32">
        <f t="shared" si="1"/>
        <v>67.274825417394268</v>
      </c>
    </row>
    <row r="33" spans="1:17" x14ac:dyDescent="0.25">
      <c r="A33">
        <v>32</v>
      </c>
      <c r="B33">
        <v>2011</v>
      </c>
      <c r="C33" t="s">
        <v>11</v>
      </c>
      <c r="D33">
        <v>110.91729729853731</v>
      </c>
      <c r="E33">
        <f t="shared" si="1"/>
        <v>76.550872728126137</v>
      </c>
      <c r="F33">
        <f t="shared" si="1"/>
        <v>79.284423515164775</v>
      </c>
      <c r="G33">
        <f t="shared" si="1"/>
        <v>58.168004126794131</v>
      </c>
      <c r="H33">
        <f t="shared" si="1"/>
        <v>-13.651687677189187</v>
      </c>
      <c r="I33">
        <f t="shared" si="1"/>
        <v>-48.148449265382737</v>
      </c>
      <c r="J33">
        <f t="shared" si="1"/>
        <v>-49.80787546773594</v>
      </c>
      <c r="K33">
        <f t="shared" si="1"/>
        <v>-21.234891785883391</v>
      </c>
      <c r="L33">
        <f t="shared" si="1"/>
        <v>-38.713473487361</v>
      </c>
      <c r="M33">
        <f t="shared" si="1"/>
        <v>-128.60113313903796</v>
      </c>
      <c r="N33">
        <f t="shared" si="1"/>
        <v>-30.285983403407272</v>
      </c>
      <c r="O33">
        <f t="shared" si="1"/>
        <v>63.360240484551383</v>
      </c>
      <c r="P33">
        <f t="shared" si="1"/>
        <v>125.4632138414151</v>
      </c>
      <c r="Q33">
        <f t="shared" si="1"/>
        <v>138.3043186425696</v>
      </c>
    </row>
    <row r="34" spans="1:17" x14ac:dyDescent="0.25">
      <c r="A34">
        <v>33</v>
      </c>
      <c r="B34">
        <v>2011</v>
      </c>
      <c r="C34" t="s">
        <v>12</v>
      </c>
      <c r="D34">
        <v>72.636849775448525</v>
      </c>
      <c r="E34">
        <f t="shared" si="1"/>
        <v>110.91729729853731</v>
      </c>
      <c r="F34">
        <f t="shared" si="1"/>
        <v>76.550872728126137</v>
      </c>
      <c r="G34">
        <f t="shared" si="1"/>
        <v>79.284423515164775</v>
      </c>
      <c r="H34">
        <f t="shared" si="1"/>
        <v>58.168004126794131</v>
      </c>
      <c r="I34">
        <f t="shared" si="1"/>
        <v>-13.651687677189187</v>
      </c>
      <c r="J34">
        <f t="shared" si="1"/>
        <v>-48.148449265382737</v>
      </c>
      <c r="K34">
        <f t="shared" si="1"/>
        <v>-49.80787546773594</v>
      </c>
      <c r="L34">
        <f t="shared" si="1"/>
        <v>-21.234891785883391</v>
      </c>
      <c r="M34">
        <f t="shared" si="1"/>
        <v>-38.713473487361</v>
      </c>
      <c r="N34">
        <f t="shared" si="1"/>
        <v>-128.60113313903796</v>
      </c>
      <c r="O34">
        <f t="shared" si="1"/>
        <v>-30.285983403407272</v>
      </c>
      <c r="P34">
        <f t="shared" si="1"/>
        <v>63.360240484551383</v>
      </c>
      <c r="Q34">
        <f t="shared" si="1"/>
        <v>125.4632138414151</v>
      </c>
    </row>
    <row r="35" spans="1:17" x14ac:dyDescent="0.25">
      <c r="A35">
        <v>34</v>
      </c>
      <c r="B35">
        <v>2011</v>
      </c>
      <c r="C35" t="s">
        <v>13</v>
      </c>
      <c r="D35">
        <v>-4.6738113458214059</v>
      </c>
      <c r="E35">
        <f t="shared" si="1"/>
        <v>72.636849775448525</v>
      </c>
      <c r="F35">
        <f t="shared" si="1"/>
        <v>110.91729729853731</v>
      </c>
      <c r="G35">
        <f t="shared" si="1"/>
        <v>76.550872728126137</v>
      </c>
      <c r="H35">
        <f t="shared" si="1"/>
        <v>79.284423515164775</v>
      </c>
      <c r="I35">
        <f t="shared" si="1"/>
        <v>58.168004126794131</v>
      </c>
      <c r="J35">
        <f t="shared" si="1"/>
        <v>-13.651687677189187</v>
      </c>
      <c r="K35">
        <f t="shared" si="1"/>
        <v>-48.148449265382737</v>
      </c>
      <c r="L35">
        <f t="shared" si="1"/>
        <v>-49.80787546773594</v>
      </c>
      <c r="M35">
        <f t="shared" si="1"/>
        <v>-21.234891785883391</v>
      </c>
      <c r="N35">
        <f t="shared" si="1"/>
        <v>-38.713473487361</v>
      </c>
      <c r="O35">
        <f t="shared" si="1"/>
        <v>-128.60113313903796</v>
      </c>
      <c r="P35">
        <f t="shared" si="1"/>
        <v>-30.285983403407272</v>
      </c>
      <c r="Q35">
        <f t="shared" si="1"/>
        <v>63.360240484551383</v>
      </c>
    </row>
    <row r="36" spans="1:17" x14ac:dyDescent="0.25">
      <c r="A36">
        <v>35</v>
      </c>
      <c r="B36">
        <v>2011</v>
      </c>
      <c r="C36" t="s">
        <v>14</v>
      </c>
      <c r="D36">
        <v>-94.285693317416019</v>
      </c>
      <c r="E36">
        <f t="shared" si="1"/>
        <v>-4.6738113458214059</v>
      </c>
      <c r="F36">
        <f t="shared" si="1"/>
        <v>72.636849775448525</v>
      </c>
      <c r="G36">
        <f t="shared" si="1"/>
        <v>110.91729729853731</v>
      </c>
      <c r="H36">
        <f t="shared" si="1"/>
        <v>76.550872728126137</v>
      </c>
      <c r="I36">
        <f t="shared" si="1"/>
        <v>79.284423515164775</v>
      </c>
      <c r="J36">
        <f t="shared" si="1"/>
        <v>58.168004126794131</v>
      </c>
      <c r="K36">
        <f t="shared" si="1"/>
        <v>-13.651687677189187</v>
      </c>
      <c r="L36">
        <f t="shared" si="1"/>
        <v>-48.148449265382737</v>
      </c>
      <c r="M36">
        <f t="shared" si="1"/>
        <v>-49.80787546773594</v>
      </c>
      <c r="N36">
        <f t="shared" si="1"/>
        <v>-21.234891785883391</v>
      </c>
      <c r="O36">
        <f t="shared" si="1"/>
        <v>-38.713473487361</v>
      </c>
      <c r="P36">
        <f t="shared" si="1"/>
        <v>-128.60113313903796</v>
      </c>
      <c r="Q36">
        <f t="shared" si="1"/>
        <v>-30.285983403407272</v>
      </c>
    </row>
    <row r="37" spans="1:17" x14ac:dyDescent="0.25">
      <c r="A37">
        <v>36</v>
      </c>
      <c r="B37">
        <v>2011</v>
      </c>
      <c r="C37" t="s">
        <v>15</v>
      </c>
      <c r="D37">
        <v>-84.08585990539612</v>
      </c>
      <c r="E37">
        <f t="shared" si="1"/>
        <v>-94.285693317416019</v>
      </c>
      <c r="F37">
        <f t="shared" si="1"/>
        <v>-4.6738113458214059</v>
      </c>
      <c r="G37">
        <f t="shared" si="1"/>
        <v>72.636849775448525</v>
      </c>
      <c r="H37">
        <f t="shared" si="1"/>
        <v>110.91729729853731</v>
      </c>
      <c r="I37">
        <f t="shared" si="1"/>
        <v>76.550872728126137</v>
      </c>
      <c r="J37">
        <f t="shared" si="1"/>
        <v>79.284423515164775</v>
      </c>
      <c r="K37">
        <f t="shared" si="1"/>
        <v>58.168004126794131</v>
      </c>
      <c r="L37">
        <f t="shared" si="1"/>
        <v>-13.651687677189187</v>
      </c>
      <c r="M37">
        <f t="shared" si="1"/>
        <v>-48.148449265382737</v>
      </c>
      <c r="N37">
        <f t="shared" si="1"/>
        <v>-49.80787546773594</v>
      </c>
      <c r="O37">
        <f t="shared" si="1"/>
        <v>-21.234891785883391</v>
      </c>
      <c r="P37">
        <f t="shared" si="1"/>
        <v>-38.713473487361</v>
      </c>
      <c r="Q37">
        <f t="shared" si="1"/>
        <v>-128.60113313903796</v>
      </c>
    </row>
    <row r="38" spans="1:17" x14ac:dyDescent="0.25">
      <c r="A38">
        <v>37</v>
      </c>
      <c r="B38">
        <v>2012</v>
      </c>
      <c r="C38" t="s">
        <v>4</v>
      </c>
      <c r="D38">
        <v>-82.868878462396935</v>
      </c>
      <c r="E38">
        <f t="shared" si="1"/>
        <v>-84.08585990539612</v>
      </c>
      <c r="F38">
        <f t="shared" si="1"/>
        <v>-94.285693317416019</v>
      </c>
      <c r="G38">
        <f t="shared" si="1"/>
        <v>-4.6738113458214059</v>
      </c>
      <c r="H38">
        <f t="shared" si="1"/>
        <v>72.636849775448525</v>
      </c>
      <c r="I38">
        <f t="shared" si="1"/>
        <v>110.91729729853731</v>
      </c>
      <c r="J38">
        <f t="shared" si="1"/>
        <v>76.550872728126137</v>
      </c>
      <c r="K38">
        <f t="shared" si="1"/>
        <v>79.284423515164775</v>
      </c>
      <c r="L38">
        <f t="shared" si="1"/>
        <v>58.168004126794131</v>
      </c>
      <c r="M38">
        <f t="shared" si="1"/>
        <v>-13.651687677189187</v>
      </c>
      <c r="N38">
        <f t="shared" si="1"/>
        <v>-48.148449265382737</v>
      </c>
      <c r="O38">
        <f t="shared" si="1"/>
        <v>-49.80787546773594</v>
      </c>
      <c r="P38">
        <f t="shared" si="1"/>
        <v>-21.234891785883391</v>
      </c>
      <c r="Q38">
        <f t="shared" si="1"/>
        <v>-38.713473487361</v>
      </c>
    </row>
    <row r="39" spans="1:17" x14ac:dyDescent="0.25">
      <c r="A39">
        <v>38</v>
      </c>
      <c r="B39">
        <v>2012</v>
      </c>
      <c r="C39" t="s">
        <v>5</v>
      </c>
      <c r="D39">
        <v>-62.13950414876939</v>
      </c>
      <c r="E39">
        <f t="shared" si="1"/>
        <v>-82.868878462396935</v>
      </c>
      <c r="F39">
        <f t="shared" si="1"/>
        <v>-84.08585990539612</v>
      </c>
      <c r="G39">
        <f t="shared" si="1"/>
        <v>-94.285693317416019</v>
      </c>
      <c r="H39">
        <f t="shared" si="1"/>
        <v>-4.6738113458214059</v>
      </c>
      <c r="I39">
        <f t="shared" si="1"/>
        <v>72.636849775448525</v>
      </c>
      <c r="J39">
        <f t="shared" si="1"/>
        <v>110.91729729853731</v>
      </c>
      <c r="K39">
        <f t="shared" si="1"/>
        <v>76.550872728126137</v>
      </c>
      <c r="L39">
        <f t="shared" si="1"/>
        <v>79.284423515164775</v>
      </c>
      <c r="M39">
        <f t="shared" si="1"/>
        <v>58.168004126794131</v>
      </c>
      <c r="N39">
        <f t="shared" si="1"/>
        <v>-13.651687677189187</v>
      </c>
      <c r="O39">
        <f t="shared" si="1"/>
        <v>-48.148449265382737</v>
      </c>
      <c r="P39">
        <f t="shared" si="1"/>
        <v>-49.80787546773594</v>
      </c>
      <c r="Q39">
        <f t="shared" si="1"/>
        <v>-21.234891785883391</v>
      </c>
    </row>
    <row r="40" spans="1:17" x14ac:dyDescent="0.25">
      <c r="A40">
        <v>39</v>
      </c>
      <c r="B40">
        <v>2012</v>
      </c>
      <c r="C40" t="s">
        <v>6</v>
      </c>
      <c r="D40">
        <v>-43.363251322026287</v>
      </c>
      <c r="E40">
        <f t="shared" si="1"/>
        <v>-62.13950414876939</v>
      </c>
      <c r="F40">
        <f t="shared" si="1"/>
        <v>-82.868878462396935</v>
      </c>
      <c r="G40">
        <f t="shared" si="1"/>
        <v>-84.08585990539612</v>
      </c>
      <c r="H40">
        <f t="shared" si="1"/>
        <v>-94.285693317416019</v>
      </c>
      <c r="I40">
        <f t="shared" si="1"/>
        <v>-4.6738113458214059</v>
      </c>
      <c r="J40">
        <f t="shared" si="1"/>
        <v>72.636849775448525</v>
      </c>
      <c r="K40">
        <f t="shared" si="1"/>
        <v>110.91729729853731</v>
      </c>
      <c r="L40">
        <f t="shared" si="1"/>
        <v>76.550872728126137</v>
      </c>
      <c r="M40">
        <f t="shared" si="1"/>
        <v>79.284423515164775</v>
      </c>
      <c r="N40">
        <f t="shared" si="1"/>
        <v>58.168004126794131</v>
      </c>
      <c r="O40">
        <f t="shared" si="1"/>
        <v>-13.651687677189187</v>
      </c>
      <c r="P40">
        <f t="shared" si="1"/>
        <v>-48.148449265382737</v>
      </c>
      <c r="Q40">
        <f t="shared" si="1"/>
        <v>-49.80787546773594</v>
      </c>
    </row>
    <row r="41" spans="1:17" x14ac:dyDescent="0.25">
      <c r="A41">
        <v>40</v>
      </c>
      <c r="B41">
        <v>2012</v>
      </c>
      <c r="C41" t="s">
        <v>7</v>
      </c>
      <c r="D41">
        <v>16.191153888821418</v>
      </c>
      <c r="E41">
        <f t="shared" si="1"/>
        <v>-43.363251322026287</v>
      </c>
      <c r="F41">
        <f t="shared" si="1"/>
        <v>-62.13950414876939</v>
      </c>
      <c r="G41">
        <f t="shared" si="1"/>
        <v>-82.868878462396935</v>
      </c>
      <c r="H41">
        <f t="shared" si="1"/>
        <v>-84.08585990539612</v>
      </c>
      <c r="I41">
        <f t="shared" si="1"/>
        <v>-94.285693317416019</v>
      </c>
      <c r="J41">
        <f t="shared" si="1"/>
        <v>-4.6738113458214059</v>
      </c>
      <c r="K41">
        <f t="shared" si="1"/>
        <v>72.636849775448525</v>
      </c>
      <c r="L41">
        <f t="shared" si="1"/>
        <v>110.91729729853731</v>
      </c>
      <c r="M41">
        <f t="shared" si="1"/>
        <v>76.550872728126137</v>
      </c>
      <c r="N41">
        <f t="shared" si="1"/>
        <v>79.284423515164775</v>
      </c>
      <c r="O41">
        <f t="shared" si="1"/>
        <v>58.168004126794131</v>
      </c>
      <c r="P41">
        <f t="shared" si="1"/>
        <v>-13.651687677189187</v>
      </c>
      <c r="Q41">
        <f t="shared" si="1"/>
        <v>-48.148449265382737</v>
      </c>
    </row>
    <row r="42" spans="1:17" x14ac:dyDescent="0.25">
      <c r="A42">
        <v>41</v>
      </c>
      <c r="B42">
        <v>2012</v>
      </c>
      <c r="C42" t="s">
        <v>8</v>
      </c>
      <c r="D42">
        <v>58.495891633147636</v>
      </c>
      <c r="E42">
        <f t="shared" si="1"/>
        <v>16.191153888821418</v>
      </c>
      <c r="F42">
        <f t="shared" si="1"/>
        <v>-43.363251322026287</v>
      </c>
      <c r="G42">
        <f t="shared" si="1"/>
        <v>-62.13950414876939</v>
      </c>
      <c r="H42">
        <f t="shared" si="1"/>
        <v>-82.868878462396935</v>
      </c>
      <c r="I42">
        <f t="shared" si="1"/>
        <v>-84.08585990539612</v>
      </c>
      <c r="J42">
        <f t="shared" si="1"/>
        <v>-94.285693317416019</v>
      </c>
      <c r="K42">
        <f t="shared" si="1"/>
        <v>-4.6738113458214059</v>
      </c>
      <c r="L42">
        <f t="shared" si="1"/>
        <v>72.636849775448525</v>
      </c>
      <c r="M42">
        <f t="shared" si="1"/>
        <v>110.91729729853731</v>
      </c>
      <c r="N42">
        <f t="shared" si="1"/>
        <v>76.550872728126137</v>
      </c>
      <c r="O42">
        <f t="shared" si="1"/>
        <v>79.284423515164775</v>
      </c>
      <c r="P42">
        <f t="shared" si="1"/>
        <v>58.168004126794131</v>
      </c>
      <c r="Q42">
        <f t="shared" si="1"/>
        <v>-13.651687677189187</v>
      </c>
    </row>
    <row r="43" spans="1:17" x14ac:dyDescent="0.25">
      <c r="A43">
        <v>42</v>
      </c>
      <c r="B43">
        <v>2012</v>
      </c>
      <c r="C43" t="s">
        <v>9</v>
      </c>
      <c r="D43">
        <v>45.935432456195997</v>
      </c>
      <c r="E43">
        <f t="shared" si="1"/>
        <v>58.495891633147636</v>
      </c>
      <c r="F43">
        <f t="shared" si="1"/>
        <v>16.191153888821418</v>
      </c>
      <c r="G43">
        <f t="shared" si="1"/>
        <v>-43.363251322026287</v>
      </c>
      <c r="H43">
        <f t="shared" si="1"/>
        <v>-62.13950414876939</v>
      </c>
      <c r="I43">
        <f t="shared" si="1"/>
        <v>-82.868878462396935</v>
      </c>
      <c r="J43">
        <f t="shared" si="1"/>
        <v>-84.08585990539612</v>
      </c>
      <c r="K43">
        <f t="shared" si="1"/>
        <v>-94.285693317416019</v>
      </c>
      <c r="L43">
        <f t="shared" si="1"/>
        <v>-4.6738113458214059</v>
      </c>
      <c r="M43">
        <f t="shared" si="1"/>
        <v>72.636849775448525</v>
      </c>
      <c r="N43">
        <f t="shared" si="1"/>
        <v>110.91729729853731</v>
      </c>
      <c r="O43">
        <f t="shared" si="1"/>
        <v>76.550872728126137</v>
      </c>
      <c r="P43">
        <f t="shared" si="1"/>
        <v>79.284423515164775</v>
      </c>
      <c r="Q43">
        <f t="shared" si="1"/>
        <v>58.168004126794131</v>
      </c>
    </row>
    <row r="44" spans="1:17" x14ac:dyDescent="0.25">
      <c r="A44">
        <v>43</v>
      </c>
      <c r="B44">
        <v>2012</v>
      </c>
      <c r="C44" t="s">
        <v>10</v>
      </c>
      <c r="D44">
        <v>115.13224644751571</v>
      </c>
      <c r="E44">
        <f t="shared" si="1"/>
        <v>45.935432456195997</v>
      </c>
      <c r="F44">
        <f t="shared" si="1"/>
        <v>58.495891633147636</v>
      </c>
      <c r="G44">
        <f t="shared" si="1"/>
        <v>16.191153888821418</v>
      </c>
      <c r="H44">
        <f t="shared" si="1"/>
        <v>-43.363251322026287</v>
      </c>
      <c r="I44">
        <f t="shared" si="1"/>
        <v>-62.13950414876939</v>
      </c>
      <c r="J44">
        <f t="shared" si="1"/>
        <v>-82.868878462396935</v>
      </c>
      <c r="K44">
        <f t="shared" si="1"/>
        <v>-84.08585990539612</v>
      </c>
      <c r="L44">
        <f t="shared" si="1"/>
        <v>-94.285693317416019</v>
      </c>
      <c r="M44">
        <f t="shared" si="1"/>
        <v>-4.6738113458214059</v>
      </c>
      <c r="N44">
        <f t="shared" si="1"/>
        <v>72.636849775448525</v>
      </c>
      <c r="O44">
        <f t="shared" si="1"/>
        <v>110.91729729853731</v>
      </c>
      <c r="P44">
        <f t="shared" si="1"/>
        <v>76.550872728126137</v>
      </c>
      <c r="Q44">
        <f t="shared" si="1"/>
        <v>79.284423515164775</v>
      </c>
    </row>
    <row r="45" spans="1:17" x14ac:dyDescent="0.25">
      <c r="A45">
        <v>44</v>
      </c>
      <c r="B45">
        <v>2012</v>
      </c>
      <c r="C45" t="s">
        <v>11</v>
      </c>
      <c r="D45">
        <v>64.592223342527291</v>
      </c>
      <c r="E45">
        <f t="shared" si="1"/>
        <v>115.13224644751571</v>
      </c>
      <c r="F45">
        <f t="shared" si="1"/>
        <v>45.935432456195997</v>
      </c>
      <c r="G45">
        <f t="shared" si="1"/>
        <v>58.495891633147636</v>
      </c>
      <c r="H45">
        <f t="shared" si="1"/>
        <v>16.191153888821418</v>
      </c>
      <c r="I45">
        <f t="shared" si="1"/>
        <v>-43.363251322026287</v>
      </c>
      <c r="J45">
        <f t="shared" si="1"/>
        <v>-62.13950414876939</v>
      </c>
      <c r="K45">
        <f t="shared" si="1"/>
        <v>-82.868878462396935</v>
      </c>
      <c r="L45">
        <f t="shared" si="1"/>
        <v>-84.08585990539612</v>
      </c>
      <c r="M45">
        <f t="shared" si="1"/>
        <v>-94.285693317416019</v>
      </c>
      <c r="N45">
        <f t="shared" si="1"/>
        <v>-4.6738113458214059</v>
      </c>
      <c r="O45">
        <f t="shared" si="1"/>
        <v>72.636849775448525</v>
      </c>
      <c r="P45">
        <f t="shared" si="1"/>
        <v>110.91729729853731</v>
      </c>
      <c r="Q45">
        <f t="shared" si="1"/>
        <v>76.550872728126137</v>
      </c>
    </row>
    <row r="46" spans="1:17" x14ac:dyDescent="0.25">
      <c r="A46">
        <v>45</v>
      </c>
      <c r="B46">
        <v>2012</v>
      </c>
      <c r="C46" t="s">
        <v>12</v>
      </c>
      <c r="D46">
        <v>73.21479716074353</v>
      </c>
      <c r="E46">
        <f t="shared" si="1"/>
        <v>64.592223342527291</v>
      </c>
      <c r="F46">
        <f t="shared" si="1"/>
        <v>115.13224644751571</v>
      </c>
      <c r="G46">
        <f t="shared" si="1"/>
        <v>45.935432456195997</v>
      </c>
      <c r="H46">
        <f t="shared" si="1"/>
        <v>58.495891633147636</v>
      </c>
      <c r="I46">
        <f t="shared" si="1"/>
        <v>16.191153888821418</v>
      </c>
      <c r="J46">
        <f t="shared" si="1"/>
        <v>-43.363251322026287</v>
      </c>
      <c r="K46">
        <f t="shared" si="1"/>
        <v>-62.13950414876939</v>
      </c>
      <c r="L46">
        <f t="shared" si="1"/>
        <v>-82.868878462396935</v>
      </c>
      <c r="M46">
        <f t="shared" si="1"/>
        <v>-84.08585990539612</v>
      </c>
      <c r="N46">
        <f t="shared" si="1"/>
        <v>-94.285693317416019</v>
      </c>
      <c r="O46">
        <f t="shared" si="1"/>
        <v>-4.6738113458214059</v>
      </c>
      <c r="P46">
        <f t="shared" si="1"/>
        <v>72.636849775448525</v>
      </c>
      <c r="Q46">
        <f t="shared" si="1"/>
        <v>110.91729729853731</v>
      </c>
    </row>
    <row r="47" spans="1:17" x14ac:dyDescent="0.25">
      <c r="A47">
        <v>46</v>
      </c>
      <c r="B47">
        <v>2012</v>
      </c>
      <c r="C47" t="s">
        <v>13</v>
      </c>
      <c r="D47">
        <v>-48.747454401436812</v>
      </c>
      <c r="E47">
        <f t="shared" si="1"/>
        <v>73.21479716074353</v>
      </c>
      <c r="F47">
        <f t="shared" si="1"/>
        <v>64.592223342527291</v>
      </c>
      <c r="G47">
        <f t="shared" si="1"/>
        <v>115.13224644751571</v>
      </c>
      <c r="H47">
        <f t="shared" si="1"/>
        <v>45.935432456195997</v>
      </c>
      <c r="I47">
        <f t="shared" si="1"/>
        <v>58.495891633147636</v>
      </c>
      <c r="J47">
        <f t="shared" si="1"/>
        <v>16.191153888821418</v>
      </c>
      <c r="K47">
        <f t="shared" si="1"/>
        <v>-43.363251322026287</v>
      </c>
      <c r="L47">
        <f t="shared" si="1"/>
        <v>-62.13950414876939</v>
      </c>
      <c r="M47">
        <f t="shared" si="1"/>
        <v>-82.868878462396935</v>
      </c>
      <c r="N47">
        <f t="shared" si="1"/>
        <v>-84.08585990539612</v>
      </c>
      <c r="O47">
        <f t="shared" si="1"/>
        <v>-94.285693317416019</v>
      </c>
      <c r="P47">
        <f t="shared" si="1"/>
        <v>-4.6738113458214059</v>
      </c>
      <c r="Q47">
        <f t="shared" si="1"/>
        <v>72.636849775448525</v>
      </c>
    </row>
    <row r="48" spans="1:17" x14ac:dyDescent="0.25">
      <c r="A48">
        <v>47</v>
      </c>
      <c r="B48">
        <v>2012</v>
      </c>
      <c r="C48" t="s">
        <v>14</v>
      </c>
      <c r="D48">
        <v>-161.0510252798671</v>
      </c>
      <c r="E48">
        <f t="shared" si="1"/>
        <v>-48.747454401436812</v>
      </c>
      <c r="F48">
        <f t="shared" si="1"/>
        <v>73.21479716074353</v>
      </c>
      <c r="G48">
        <f t="shared" si="1"/>
        <v>64.592223342527291</v>
      </c>
      <c r="H48">
        <f t="shared" si="1"/>
        <v>115.13224644751571</v>
      </c>
      <c r="I48">
        <f t="shared" ref="E48:Q79" si="2">H47</f>
        <v>45.935432456195997</v>
      </c>
      <c r="J48">
        <f t="shared" si="2"/>
        <v>58.495891633147636</v>
      </c>
      <c r="K48">
        <f t="shared" si="2"/>
        <v>16.191153888821418</v>
      </c>
      <c r="L48">
        <f t="shared" si="2"/>
        <v>-43.363251322026287</v>
      </c>
      <c r="M48">
        <f t="shared" si="2"/>
        <v>-62.13950414876939</v>
      </c>
      <c r="N48">
        <f t="shared" si="2"/>
        <v>-82.868878462396935</v>
      </c>
      <c r="O48">
        <f t="shared" si="2"/>
        <v>-84.08585990539612</v>
      </c>
      <c r="P48">
        <f t="shared" si="2"/>
        <v>-94.285693317416019</v>
      </c>
      <c r="Q48">
        <f t="shared" si="2"/>
        <v>-4.6738113458214059</v>
      </c>
    </row>
    <row r="49" spans="1:17" x14ac:dyDescent="0.25">
      <c r="A49">
        <v>48</v>
      </c>
      <c r="B49">
        <v>2012</v>
      </c>
      <c r="C49" t="s">
        <v>15</v>
      </c>
      <c r="D49">
        <v>-63.261240821480214</v>
      </c>
      <c r="E49">
        <f t="shared" si="2"/>
        <v>-161.0510252798671</v>
      </c>
      <c r="F49">
        <f t="shared" si="2"/>
        <v>-48.747454401436812</v>
      </c>
      <c r="G49">
        <f t="shared" si="2"/>
        <v>73.21479716074353</v>
      </c>
      <c r="H49">
        <f t="shared" si="2"/>
        <v>64.592223342527291</v>
      </c>
      <c r="I49">
        <f t="shared" si="2"/>
        <v>115.13224644751571</v>
      </c>
      <c r="J49">
        <f t="shared" si="2"/>
        <v>45.935432456195997</v>
      </c>
      <c r="K49">
        <f t="shared" si="2"/>
        <v>58.495891633147636</v>
      </c>
      <c r="L49">
        <f t="shared" si="2"/>
        <v>16.191153888821418</v>
      </c>
      <c r="M49">
        <f t="shared" si="2"/>
        <v>-43.363251322026287</v>
      </c>
      <c r="N49">
        <f t="shared" si="2"/>
        <v>-62.13950414876939</v>
      </c>
      <c r="O49">
        <f t="shared" si="2"/>
        <v>-82.868878462396935</v>
      </c>
      <c r="P49">
        <f t="shared" si="2"/>
        <v>-84.08585990539612</v>
      </c>
      <c r="Q49">
        <f t="shared" si="2"/>
        <v>-94.285693317416019</v>
      </c>
    </row>
    <row r="50" spans="1:17" x14ac:dyDescent="0.25">
      <c r="A50">
        <v>49</v>
      </c>
      <c r="B50">
        <v>2013</v>
      </c>
      <c r="C50" t="s">
        <v>4</v>
      </c>
      <c r="D50">
        <v>-55.686313946428811</v>
      </c>
      <c r="E50">
        <f t="shared" si="2"/>
        <v>-63.261240821480214</v>
      </c>
      <c r="F50">
        <f t="shared" si="2"/>
        <v>-161.0510252798671</v>
      </c>
      <c r="G50">
        <f t="shared" si="2"/>
        <v>-48.747454401436812</v>
      </c>
      <c r="H50">
        <f t="shared" si="2"/>
        <v>73.21479716074353</v>
      </c>
      <c r="I50">
        <f t="shared" si="2"/>
        <v>64.592223342527291</v>
      </c>
      <c r="J50">
        <f t="shared" si="2"/>
        <v>115.13224644751571</v>
      </c>
      <c r="K50">
        <f t="shared" si="2"/>
        <v>45.935432456195997</v>
      </c>
      <c r="L50">
        <f t="shared" si="2"/>
        <v>58.495891633147636</v>
      </c>
      <c r="M50">
        <f t="shared" si="2"/>
        <v>16.191153888821418</v>
      </c>
      <c r="N50">
        <f t="shared" si="2"/>
        <v>-43.363251322026287</v>
      </c>
      <c r="O50">
        <f t="shared" si="2"/>
        <v>-62.13950414876939</v>
      </c>
      <c r="P50">
        <f t="shared" si="2"/>
        <v>-82.868878462396935</v>
      </c>
      <c r="Q50">
        <f t="shared" si="2"/>
        <v>-84.08585990539612</v>
      </c>
    </row>
    <row r="51" spans="1:17" x14ac:dyDescent="0.25">
      <c r="A51">
        <v>50</v>
      </c>
      <c r="B51">
        <v>2013</v>
      </c>
      <c r="C51" t="s">
        <v>5</v>
      </c>
      <c r="D51">
        <v>-29.046531006827735</v>
      </c>
      <c r="E51">
        <f t="shared" si="2"/>
        <v>-55.686313946428811</v>
      </c>
      <c r="F51">
        <f t="shared" si="2"/>
        <v>-63.261240821480214</v>
      </c>
      <c r="G51">
        <f t="shared" si="2"/>
        <v>-161.0510252798671</v>
      </c>
      <c r="H51">
        <f t="shared" si="2"/>
        <v>-48.747454401436812</v>
      </c>
      <c r="I51">
        <f t="shared" si="2"/>
        <v>73.21479716074353</v>
      </c>
      <c r="J51">
        <f t="shared" si="2"/>
        <v>64.592223342527291</v>
      </c>
      <c r="K51">
        <f t="shared" si="2"/>
        <v>115.13224644751571</v>
      </c>
      <c r="L51">
        <f t="shared" si="2"/>
        <v>45.935432456195997</v>
      </c>
      <c r="M51">
        <f t="shared" si="2"/>
        <v>58.495891633147636</v>
      </c>
      <c r="N51">
        <f t="shared" si="2"/>
        <v>16.191153888821418</v>
      </c>
      <c r="O51">
        <f t="shared" si="2"/>
        <v>-43.363251322026287</v>
      </c>
      <c r="P51">
        <f t="shared" si="2"/>
        <v>-62.13950414876939</v>
      </c>
      <c r="Q51">
        <f t="shared" si="2"/>
        <v>-82.868878462396935</v>
      </c>
    </row>
    <row r="52" spans="1:17" x14ac:dyDescent="0.25">
      <c r="A52">
        <v>51</v>
      </c>
      <c r="B52">
        <v>2013</v>
      </c>
      <c r="C52" t="s">
        <v>6</v>
      </c>
      <c r="D52">
        <v>10.332058402809537</v>
      </c>
      <c r="E52">
        <f t="shared" si="2"/>
        <v>-29.046531006827735</v>
      </c>
      <c r="F52">
        <f t="shared" si="2"/>
        <v>-55.686313946428811</v>
      </c>
      <c r="G52">
        <f t="shared" si="2"/>
        <v>-63.261240821480214</v>
      </c>
      <c r="H52">
        <f t="shared" si="2"/>
        <v>-161.0510252798671</v>
      </c>
      <c r="I52">
        <f t="shared" si="2"/>
        <v>-48.747454401436812</v>
      </c>
      <c r="J52">
        <f t="shared" si="2"/>
        <v>73.21479716074353</v>
      </c>
      <c r="K52">
        <f t="shared" si="2"/>
        <v>64.592223342527291</v>
      </c>
      <c r="L52">
        <f t="shared" si="2"/>
        <v>115.13224644751571</v>
      </c>
      <c r="M52">
        <f t="shared" si="2"/>
        <v>45.935432456195997</v>
      </c>
      <c r="N52">
        <f t="shared" si="2"/>
        <v>58.495891633147636</v>
      </c>
      <c r="O52">
        <f t="shared" si="2"/>
        <v>16.191153888821418</v>
      </c>
      <c r="P52">
        <f t="shared" si="2"/>
        <v>-43.363251322026287</v>
      </c>
      <c r="Q52">
        <f t="shared" si="2"/>
        <v>-62.13950414876939</v>
      </c>
    </row>
    <row r="53" spans="1:17" x14ac:dyDescent="0.25">
      <c r="A53">
        <v>52</v>
      </c>
      <c r="B53">
        <v>2013</v>
      </c>
      <c r="C53" t="s">
        <v>7</v>
      </c>
      <c r="D53">
        <v>15.494900285410012</v>
      </c>
      <c r="E53">
        <f t="shared" si="2"/>
        <v>10.332058402809537</v>
      </c>
      <c r="F53">
        <f t="shared" si="2"/>
        <v>-29.046531006827735</v>
      </c>
      <c r="G53">
        <f t="shared" si="2"/>
        <v>-55.686313946428811</v>
      </c>
      <c r="H53">
        <f t="shared" si="2"/>
        <v>-63.261240821480214</v>
      </c>
      <c r="I53">
        <f t="shared" si="2"/>
        <v>-161.0510252798671</v>
      </c>
      <c r="J53">
        <f t="shared" si="2"/>
        <v>-48.747454401436812</v>
      </c>
      <c r="K53">
        <f t="shared" si="2"/>
        <v>73.21479716074353</v>
      </c>
      <c r="L53">
        <f t="shared" si="2"/>
        <v>64.592223342527291</v>
      </c>
      <c r="M53">
        <f t="shared" si="2"/>
        <v>115.13224644751571</v>
      </c>
      <c r="N53">
        <f t="shared" si="2"/>
        <v>45.935432456195997</v>
      </c>
      <c r="O53">
        <f t="shared" si="2"/>
        <v>58.495891633147636</v>
      </c>
      <c r="P53">
        <f t="shared" si="2"/>
        <v>16.191153888821418</v>
      </c>
      <c r="Q53">
        <f t="shared" si="2"/>
        <v>-43.363251322026287</v>
      </c>
    </row>
    <row r="54" spans="1:17" x14ac:dyDescent="0.25">
      <c r="A54">
        <v>53</v>
      </c>
      <c r="B54">
        <v>2013</v>
      </c>
      <c r="C54" t="s">
        <v>8</v>
      </c>
      <c r="D54">
        <v>57.372888080894654</v>
      </c>
      <c r="E54">
        <f t="shared" si="2"/>
        <v>15.494900285410012</v>
      </c>
      <c r="F54">
        <f t="shared" si="2"/>
        <v>10.332058402809537</v>
      </c>
      <c r="G54">
        <f t="shared" si="2"/>
        <v>-29.046531006827735</v>
      </c>
      <c r="H54">
        <f t="shared" si="2"/>
        <v>-55.686313946428811</v>
      </c>
      <c r="I54">
        <f t="shared" si="2"/>
        <v>-63.261240821480214</v>
      </c>
      <c r="J54">
        <f t="shared" si="2"/>
        <v>-161.0510252798671</v>
      </c>
      <c r="K54">
        <f t="shared" si="2"/>
        <v>-48.747454401436812</v>
      </c>
      <c r="L54">
        <f t="shared" si="2"/>
        <v>73.21479716074353</v>
      </c>
      <c r="M54">
        <f t="shared" si="2"/>
        <v>64.592223342527291</v>
      </c>
      <c r="N54">
        <f t="shared" si="2"/>
        <v>115.13224644751571</v>
      </c>
      <c r="O54">
        <f t="shared" si="2"/>
        <v>45.935432456195997</v>
      </c>
      <c r="P54">
        <f t="shared" si="2"/>
        <v>58.495891633147636</v>
      </c>
      <c r="Q54">
        <f t="shared" si="2"/>
        <v>16.191153888821418</v>
      </c>
    </row>
    <row r="55" spans="1:17" x14ac:dyDescent="0.25">
      <c r="A55">
        <v>54</v>
      </c>
      <c r="B55">
        <v>2013</v>
      </c>
      <c r="C55" t="s">
        <v>9</v>
      </c>
      <c r="D55">
        <v>55.239565942190893</v>
      </c>
      <c r="E55">
        <f t="shared" si="2"/>
        <v>57.372888080894654</v>
      </c>
      <c r="F55">
        <f t="shared" si="2"/>
        <v>15.494900285410012</v>
      </c>
      <c r="G55">
        <f t="shared" si="2"/>
        <v>10.332058402809537</v>
      </c>
      <c r="H55">
        <f t="shared" si="2"/>
        <v>-29.046531006827735</v>
      </c>
      <c r="I55">
        <f t="shared" si="2"/>
        <v>-55.686313946428811</v>
      </c>
      <c r="J55">
        <f t="shared" si="2"/>
        <v>-63.261240821480214</v>
      </c>
      <c r="K55">
        <f t="shared" si="2"/>
        <v>-161.0510252798671</v>
      </c>
      <c r="L55">
        <f t="shared" si="2"/>
        <v>-48.747454401436812</v>
      </c>
      <c r="M55">
        <f t="shared" si="2"/>
        <v>73.21479716074353</v>
      </c>
      <c r="N55">
        <f t="shared" si="2"/>
        <v>64.592223342527291</v>
      </c>
      <c r="O55">
        <f t="shared" si="2"/>
        <v>115.13224644751571</v>
      </c>
      <c r="P55">
        <f t="shared" si="2"/>
        <v>45.935432456195997</v>
      </c>
      <c r="Q55">
        <f t="shared" si="2"/>
        <v>58.495891633147636</v>
      </c>
    </row>
    <row r="56" spans="1:17" x14ac:dyDescent="0.25">
      <c r="A56">
        <v>55</v>
      </c>
      <c r="B56">
        <v>2013</v>
      </c>
      <c r="C56" t="s">
        <v>10</v>
      </c>
      <c r="D56">
        <v>83.19484863337135</v>
      </c>
      <c r="E56">
        <f t="shared" si="2"/>
        <v>55.239565942190893</v>
      </c>
      <c r="F56">
        <f t="shared" si="2"/>
        <v>57.372888080894654</v>
      </c>
      <c r="G56">
        <f t="shared" si="2"/>
        <v>15.494900285410012</v>
      </c>
      <c r="H56">
        <f t="shared" si="2"/>
        <v>10.332058402809537</v>
      </c>
      <c r="I56">
        <f t="shared" si="2"/>
        <v>-29.046531006827735</v>
      </c>
      <c r="J56">
        <f t="shared" si="2"/>
        <v>-55.686313946428811</v>
      </c>
      <c r="K56">
        <f t="shared" si="2"/>
        <v>-63.261240821480214</v>
      </c>
      <c r="L56">
        <f t="shared" si="2"/>
        <v>-161.0510252798671</v>
      </c>
      <c r="M56">
        <f t="shared" si="2"/>
        <v>-48.747454401436812</v>
      </c>
      <c r="N56">
        <f t="shared" si="2"/>
        <v>73.21479716074353</v>
      </c>
      <c r="O56">
        <f t="shared" si="2"/>
        <v>64.592223342527291</v>
      </c>
      <c r="P56">
        <f t="shared" si="2"/>
        <v>115.13224644751571</v>
      </c>
      <c r="Q56">
        <f t="shared" si="2"/>
        <v>45.935432456195997</v>
      </c>
    </row>
    <row r="57" spans="1:17" x14ac:dyDescent="0.25">
      <c r="A57">
        <v>56</v>
      </c>
      <c r="B57">
        <v>2013</v>
      </c>
      <c r="C57" t="s">
        <v>11</v>
      </c>
      <c r="D57">
        <v>97.150509157660906</v>
      </c>
      <c r="E57">
        <f t="shared" si="2"/>
        <v>83.19484863337135</v>
      </c>
      <c r="F57">
        <f t="shared" si="2"/>
        <v>55.239565942190893</v>
      </c>
      <c r="G57">
        <f t="shared" si="2"/>
        <v>57.372888080894654</v>
      </c>
      <c r="H57">
        <f t="shared" si="2"/>
        <v>15.494900285410012</v>
      </c>
      <c r="I57">
        <f t="shared" si="2"/>
        <v>10.332058402809537</v>
      </c>
      <c r="J57">
        <f t="shared" si="2"/>
        <v>-29.046531006827735</v>
      </c>
      <c r="K57">
        <f t="shared" si="2"/>
        <v>-55.686313946428811</v>
      </c>
      <c r="L57">
        <f t="shared" si="2"/>
        <v>-63.261240821480214</v>
      </c>
      <c r="M57">
        <f t="shared" si="2"/>
        <v>-161.0510252798671</v>
      </c>
      <c r="N57">
        <f t="shared" si="2"/>
        <v>-48.747454401436812</v>
      </c>
      <c r="O57">
        <f t="shared" si="2"/>
        <v>73.21479716074353</v>
      </c>
      <c r="P57">
        <f t="shared" si="2"/>
        <v>64.592223342527291</v>
      </c>
      <c r="Q57">
        <f t="shared" si="2"/>
        <v>115.13224644751571</v>
      </c>
    </row>
    <row r="58" spans="1:17" x14ac:dyDescent="0.25">
      <c r="A58">
        <v>57</v>
      </c>
      <c r="B58">
        <v>2013</v>
      </c>
      <c r="C58" t="s">
        <v>12</v>
      </c>
      <c r="D58">
        <v>33.981072554785328</v>
      </c>
      <c r="E58">
        <f t="shared" si="2"/>
        <v>97.150509157660906</v>
      </c>
      <c r="F58">
        <f t="shared" si="2"/>
        <v>83.19484863337135</v>
      </c>
      <c r="G58">
        <f t="shared" si="2"/>
        <v>55.239565942190893</v>
      </c>
      <c r="H58">
        <f t="shared" si="2"/>
        <v>57.372888080894654</v>
      </c>
      <c r="I58">
        <f t="shared" si="2"/>
        <v>15.494900285410012</v>
      </c>
      <c r="J58">
        <f t="shared" si="2"/>
        <v>10.332058402809537</v>
      </c>
      <c r="K58">
        <f t="shared" si="2"/>
        <v>-29.046531006827735</v>
      </c>
      <c r="L58">
        <f t="shared" si="2"/>
        <v>-55.686313946428811</v>
      </c>
      <c r="M58">
        <f t="shared" si="2"/>
        <v>-63.261240821480214</v>
      </c>
      <c r="N58">
        <f t="shared" si="2"/>
        <v>-161.0510252798671</v>
      </c>
      <c r="O58">
        <f t="shared" si="2"/>
        <v>-48.747454401436812</v>
      </c>
      <c r="P58">
        <f t="shared" si="2"/>
        <v>73.21479716074353</v>
      </c>
      <c r="Q58">
        <f t="shared" si="2"/>
        <v>64.592223342527291</v>
      </c>
    </row>
    <row r="59" spans="1:17" x14ac:dyDescent="0.25">
      <c r="A59">
        <v>58</v>
      </c>
      <c r="B59">
        <v>2013</v>
      </c>
      <c r="C59" t="s">
        <v>13</v>
      </c>
      <c r="D59">
        <v>-32.514072440435029</v>
      </c>
      <c r="E59">
        <f t="shared" si="2"/>
        <v>33.981072554785328</v>
      </c>
      <c r="F59">
        <f t="shared" si="2"/>
        <v>97.150509157660906</v>
      </c>
      <c r="G59">
        <f t="shared" si="2"/>
        <v>83.19484863337135</v>
      </c>
      <c r="H59">
        <f t="shared" si="2"/>
        <v>55.239565942190893</v>
      </c>
      <c r="I59">
        <f t="shared" si="2"/>
        <v>57.372888080894654</v>
      </c>
      <c r="J59">
        <f t="shared" si="2"/>
        <v>15.494900285410012</v>
      </c>
      <c r="K59">
        <f t="shared" si="2"/>
        <v>10.332058402809537</v>
      </c>
      <c r="L59">
        <f t="shared" si="2"/>
        <v>-29.046531006827735</v>
      </c>
      <c r="M59">
        <f t="shared" si="2"/>
        <v>-55.686313946428811</v>
      </c>
      <c r="N59">
        <f t="shared" si="2"/>
        <v>-63.261240821480214</v>
      </c>
      <c r="O59">
        <f t="shared" si="2"/>
        <v>-161.0510252798671</v>
      </c>
      <c r="P59">
        <f t="shared" si="2"/>
        <v>-48.747454401436812</v>
      </c>
      <c r="Q59">
        <f t="shared" si="2"/>
        <v>73.21479716074353</v>
      </c>
    </row>
    <row r="60" spans="1:17" x14ac:dyDescent="0.25">
      <c r="A60">
        <v>59</v>
      </c>
      <c r="B60">
        <v>2013</v>
      </c>
      <c r="C60" t="s">
        <v>14</v>
      </c>
      <c r="D60">
        <v>-139.95944799212555</v>
      </c>
      <c r="E60">
        <f t="shared" si="2"/>
        <v>-32.514072440435029</v>
      </c>
      <c r="F60">
        <f t="shared" si="2"/>
        <v>33.981072554785328</v>
      </c>
      <c r="G60">
        <f t="shared" si="2"/>
        <v>97.150509157660906</v>
      </c>
      <c r="H60">
        <f t="shared" si="2"/>
        <v>83.19484863337135</v>
      </c>
      <c r="I60">
        <f t="shared" si="2"/>
        <v>55.239565942190893</v>
      </c>
      <c r="J60">
        <f t="shared" si="2"/>
        <v>57.372888080894654</v>
      </c>
      <c r="K60">
        <f t="shared" si="2"/>
        <v>15.494900285410012</v>
      </c>
      <c r="L60">
        <f t="shared" si="2"/>
        <v>10.332058402809537</v>
      </c>
      <c r="M60">
        <f t="shared" si="2"/>
        <v>-29.046531006827735</v>
      </c>
      <c r="N60">
        <f t="shared" si="2"/>
        <v>-55.686313946428811</v>
      </c>
      <c r="O60">
        <f t="shared" si="2"/>
        <v>-63.261240821480214</v>
      </c>
      <c r="P60">
        <f t="shared" si="2"/>
        <v>-161.0510252798671</v>
      </c>
      <c r="Q60">
        <f t="shared" si="2"/>
        <v>-48.747454401436812</v>
      </c>
    </row>
    <row r="61" spans="1:17" x14ac:dyDescent="0.25">
      <c r="A61">
        <v>60</v>
      </c>
      <c r="B61">
        <v>2013</v>
      </c>
      <c r="C61" t="s">
        <v>15</v>
      </c>
      <c r="D61">
        <v>-32.863162484200814</v>
      </c>
      <c r="E61">
        <f t="shared" si="2"/>
        <v>-139.95944799212555</v>
      </c>
      <c r="F61">
        <f t="shared" si="2"/>
        <v>-32.514072440435029</v>
      </c>
      <c r="G61">
        <f t="shared" si="2"/>
        <v>33.981072554785328</v>
      </c>
      <c r="H61">
        <f t="shared" si="2"/>
        <v>97.150509157660906</v>
      </c>
      <c r="I61">
        <f t="shared" si="2"/>
        <v>83.19484863337135</v>
      </c>
      <c r="J61">
        <f t="shared" si="2"/>
        <v>55.239565942190893</v>
      </c>
      <c r="K61">
        <f t="shared" si="2"/>
        <v>57.372888080894654</v>
      </c>
      <c r="L61">
        <f t="shared" si="2"/>
        <v>15.494900285410012</v>
      </c>
      <c r="M61">
        <f t="shared" si="2"/>
        <v>10.332058402809537</v>
      </c>
      <c r="N61">
        <f t="shared" si="2"/>
        <v>-29.046531006827735</v>
      </c>
      <c r="O61">
        <f t="shared" si="2"/>
        <v>-55.686313946428811</v>
      </c>
      <c r="P61">
        <f t="shared" si="2"/>
        <v>-63.261240821480214</v>
      </c>
      <c r="Q61">
        <f t="shared" si="2"/>
        <v>-161.0510252798671</v>
      </c>
    </row>
    <row r="62" spans="1:17" x14ac:dyDescent="0.25">
      <c r="A62">
        <v>61</v>
      </c>
      <c r="B62">
        <v>2014</v>
      </c>
      <c r="C62" t="s">
        <v>4</v>
      </c>
      <c r="D62">
        <v>-43.551358102353902</v>
      </c>
      <c r="E62">
        <f t="shared" si="2"/>
        <v>-32.863162484200814</v>
      </c>
      <c r="F62">
        <f t="shared" si="2"/>
        <v>-139.95944799212555</v>
      </c>
      <c r="G62">
        <f t="shared" si="2"/>
        <v>-32.514072440435029</v>
      </c>
      <c r="H62">
        <f t="shared" si="2"/>
        <v>33.981072554785328</v>
      </c>
      <c r="I62">
        <f t="shared" si="2"/>
        <v>97.150509157660906</v>
      </c>
      <c r="J62">
        <f t="shared" si="2"/>
        <v>83.19484863337135</v>
      </c>
      <c r="K62">
        <f t="shared" si="2"/>
        <v>55.239565942190893</v>
      </c>
      <c r="L62">
        <f t="shared" si="2"/>
        <v>57.372888080894654</v>
      </c>
      <c r="M62">
        <f t="shared" si="2"/>
        <v>15.494900285410012</v>
      </c>
      <c r="N62">
        <f t="shared" si="2"/>
        <v>10.332058402809537</v>
      </c>
      <c r="O62">
        <f t="shared" si="2"/>
        <v>-29.046531006827735</v>
      </c>
      <c r="P62">
        <f t="shared" si="2"/>
        <v>-55.686313946428811</v>
      </c>
      <c r="Q62">
        <f t="shared" si="2"/>
        <v>-63.261240821480214</v>
      </c>
    </row>
    <row r="63" spans="1:17" x14ac:dyDescent="0.25">
      <c r="A63">
        <v>62</v>
      </c>
      <c r="B63">
        <v>2014</v>
      </c>
      <c r="C63" t="s">
        <v>5</v>
      </c>
      <c r="D63">
        <v>-72.551840889596519</v>
      </c>
      <c r="E63">
        <f t="shared" si="2"/>
        <v>-43.551358102353902</v>
      </c>
      <c r="F63">
        <f t="shared" si="2"/>
        <v>-32.863162484200814</v>
      </c>
      <c r="G63">
        <f t="shared" si="2"/>
        <v>-139.95944799212555</v>
      </c>
      <c r="H63">
        <f t="shared" si="2"/>
        <v>-32.514072440435029</v>
      </c>
      <c r="I63">
        <f t="shared" si="2"/>
        <v>33.981072554785328</v>
      </c>
      <c r="J63">
        <f t="shared" si="2"/>
        <v>97.150509157660906</v>
      </c>
      <c r="K63">
        <f t="shared" si="2"/>
        <v>83.19484863337135</v>
      </c>
      <c r="L63">
        <f t="shared" si="2"/>
        <v>55.239565942190893</v>
      </c>
      <c r="M63">
        <f t="shared" si="2"/>
        <v>57.372888080894654</v>
      </c>
      <c r="N63">
        <f t="shared" si="2"/>
        <v>15.494900285410012</v>
      </c>
      <c r="O63">
        <f t="shared" si="2"/>
        <v>10.332058402809537</v>
      </c>
      <c r="P63">
        <f t="shared" si="2"/>
        <v>-29.046531006827735</v>
      </c>
      <c r="Q63">
        <f t="shared" si="2"/>
        <v>-55.686313946428811</v>
      </c>
    </row>
    <row r="64" spans="1:17" x14ac:dyDescent="0.25">
      <c r="A64">
        <v>63</v>
      </c>
      <c r="B64">
        <v>2014</v>
      </c>
      <c r="C64" t="s">
        <v>6</v>
      </c>
      <c r="D64">
        <v>-49.473651613257687</v>
      </c>
      <c r="E64">
        <f t="shared" si="2"/>
        <v>-72.551840889596519</v>
      </c>
      <c r="F64">
        <f t="shared" si="2"/>
        <v>-43.551358102353902</v>
      </c>
      <c r="G64">
        <f t="shared" si="2"/>
        <v>-32.863162484200814</v>
      </c>
      <c r="H64">
        <f t="shared" si="2"/>
        <v>-139.95944799212555</v>
      </c>
      <c r="I64">
        <f t="shared" si="2"/>
        <v>-32.514072440435029</v>
      </c>
      <c r="J64">
        <f t="shared" si="2"/>
        <v>33.981072554785328</v>
      </c>
      <c r="K64">
        <f t="shared" si="2"/>
        <v>97.150509157660906</v>
      </c>
      <c r="L64">
        <f t="shared" si="2"/>
        <v>83.19484863337135</v>
      </c>
      <c r="M64">
        <f t="shared" si="2"/>
        <v>55.239565942190893</v>
      </c>
      <c r="N64">
        <f t="shared" si="2"/>
        <v>57.372888080894654</v>
      </c>
      <c r="O64">
        <f t="shared" si="2"/>
        <v>15.494900285410012</v>
      </c>
      <c r="P64">
        <f t="shared" si="2"/>
        <v>10.332058402809537</v>
      </c>
      <c r="Q64">
        <f t="shared" si="2"/>
        <v>-29.046531006827735</v>
      </c>
    </row>
    <row r="65" spans="1:17" x14ac:dyDescent="0.25">
      <c r="A65">
        <v>64</v>
      </c>
      <c r="B65">
        <v>2014</v>
      </c>
      <c r="C65" t="s">
        <v>7</v>
      </c>
      <c r="D65">
        <v>-47.208861152237489</v>
      </c>
      <c r="E65">
        <f t="shared" si="2"/>
        <v>-49.473651613257687</v>
      </c>
      <c r="F65">
        <f t="shared" si="2"/>
        <v>-72.551840889596519</v>
      </c>
      <c r="G65">
        <f t="shared" si="2"/>
        <v>-43.551358102353902</v>
      </c>
      <c r="H65">
        <f t="shared" si="2"/>
        <v>-32.863162484200814</v>
      </c>
      <c r="I65">
        <f t="shared" si="2"/>
        <v>-139.95944799212555</v>
      </c>
      <c r="J65">
        <f t="shared" si="2"/>
        <v>-32.514072440435029</v>
      </c>
      <c r="K65">
        <f t="shared" si="2"/>
        <v>33.981072554785328</v>
      </c>
      <c r="L65">
        <f t="shared" si="2"/>
        <v>97.150509157660906</v>
      </c>
      <c r="M65">
        <f t="shared" si="2"/>
        <v>83.19484863337135</v>
      </c>
      <c r="N65">
        <f t="shared" si="2"/>
        <v>55.239565942190893</v>
      </c>
      <c r="O65">
        <f t="shared" si="2"/>
        <v>57.372888080894654</v>
      </c>
      <c r="P65">
        <f t="shared" si="2"/>
        <v>15.494900285410012</v>
      </c>
      <c r="Q65">
        <f t="shared" si="2"/>
        <v>10.332058402809537</v>
      </c>
    </row>
    <row r="66" spans="1:17" x14ac:dyDescent="0.25">
      <c r="A66">
        <v>65</v>
      </c>
      <c r="B66">
        <v>2014</v>
      </c>
      <c r="C66" t="s">
        <v>8</v>
      </c>
      <c r="D66">
        <v>8.1946618736382675</v>
      </c>
      <c r="E66">
        <f t="shared" si="2"/>
        <v>-47.208861152237489</v>
      </c>
      <c r="F66">
        <f t="shared" si="2"/>
        <v>-49.473651613257687</v>
      </c>
      <c r="G66">
        <f t="shared" si="2"/>
        <v>-72.551840889596519</v>
      </c>
      <c r="H66">
        <f t="shared" si="2"/>
        <v>-43.551358102353902</v>
      </c>
      <c r="I66">
        <f t="shared" si="2"/>
        <v>-32.863162484200814</v>
      </c>
      <c r="J66">
        <f t="shared" si="2"/>
        <v>-139.95944799212555</v>
      </c>
      <c r="K66">
        <f t="shared" si="2"/>
        <v>-32.514072440435029</v>
      </c>
      <c r="L66">
        <f t="shared" si="2"/>
        <v>33.981072554785328</v>
      </c>
      <c r="M66">
        <f t="shared" si="2"/>
        <v>97.150509157660906</v>
      </c>
      <c r="N66">
        <f t="shared" si="2"/>
        <v>83.19484863337135</v>
      </c>
      <c r="O66">
        <f t="shared" si="2"/>
        <v>55.239565942190893</v>
      </c>
      <c r="P66">
        <f t="shared" si="2"/>
        <v>57.372888080894654</v>
      </c>
      <c r="Q66">
        <f t="shared" si="2"/>
        <v>15.494900285410012</v>
      </c>
    </row>
    <row r="67" spans="1:17" x14ac:dyDescent="0.25">
      <c r="A67">
        <v>66</v>
      </c>
      <c r="B67">
        <v>2014</v>
      </c>
      <c r="C67" t="s">
        <v>9</v>
      </c>
      <c r="D67">
        <v>103.96355199057098</v>
      </c>
      <c r="E67">
        <f t="shared" si="2"/>
        <v>8.1946618736382675</v>
      </c>
      <c r="F67">
        <f t="shared" si="2"/>
        <v>-47.208861152237489</v>
      </c>
      <c r="G67">
        <f t="shared" si="2"/>
        <v>-49.473651613257687</v>
      </c>
      <c r="H67">
        <f t="shared" si="2"/>
        <v>-72.551840889596519</v>
      </c>
      <c r="I67">
        <f t="shared" si="2"/>
        <v>-43.551358102353902</v>
      </c>
      <c r="J67">
        <f t="shared" si="2"/>
        <v>-32.863162484200814</v>
      </c>
      <c r="K67">
        <f t="shared" si="2"/>
        <v>-139.95944799212555</v>
      </c>
      <c r="L67">
        <f t="shared" si="2"/>
        <v>-32.514072440435029</v>
      </c>
      <c r="M67">
        <f t="shared" si="2"/>
        <v>33.981072554785328</v>
      </c>
      <c r="N67">
        <f t="shared" si="2"/>
        <v>97.150509157660906</v>
      </c>
      <c r="O67">
        <f t="shared" si="2"/>
        <v>83.19484863337135</v>
      </c>
      <c r="P67">
        <f t="shared" si="2"/>
        <v>55.239565942190893</v>
      </c>
      <c r="Q67">
        <f t="shared" ref="F67:Q118" si="3">P66</f>
        <v>57.372888080894654</v>
      </c>
    </row>
    <row r="68" spans="1:17" x14ac:dyDescent="0.25">
      <c r="A68">
        <v>67</v>
      </c>
      <c r="B68">
        <v>2014</v>
      </c>
      <c r="C68" t="s">
        <v>10</v>
      </c>
      <c r="D68">
        <v>127.52862606449094</v>
      </c>
      <c r="E68">
        <f t="shared" ref="E68:E118" si="4">D67</f>
        <v>103.96355199057098</v>
      </c>
      <c r="F68">
        <f t="shared" si="3"/>
        <v>8.1946618736382675</v>
      </c>
      <c r="G68">
        <f t="shared" si="3"/>
        <v>-47.208861152237489</v>
      </c>
      <c r="H68">
        <f t="shared" si="3"/>
        <v>-49.473651613257687</v>
      </c>
      <c r="I68">
        <f t="shared" si="3"/>
        <v>-72.551840889596519</v>
      </c>
      <c r="J68">
        <f t="shared" si="3"/>
        <v>-43.551358102353902</v>
      </c>
      <c r="K68">
        <f t="shared" si="3"/>
        <v>-32.863162484200814</v>
      </c>
      <c r="L68">
        <f t="shared" si="3"/>
        <v>-139.95944799212555</v>
      </c>
      <c r="M68">
        <f t="shared" si="3"/>
        <v>-32.514072440435029</v>
      </c>
      <c r="N68">
        <f t="shared" si="3"/>
        <v>33.981072554785328</v>
      </c>
      <c r="O68">
        <f t="shared" si="3"/>
        <v>97.150509157660906</v>
      </c>
      <c r="P68">
        <f t="shared" si="3"/>
        <v>83.19484863337135</v>
      </c>
      <c r="Q68">
        <f t="shared" si="3"/>
        <v>55.239565942190893</v>
      </c>
    </row>
    <row r="69" spans="1:17" x14ac:dyDescent="0.25">
      <c r="A69">
        <v>68</v>
      </c>
      <c r="B69">
        <v>2014</v>
      </c>
      <c r="C69" t="s">
        <v>11</v>
      </c>
      <c r="D69">
        <v>84.722962880278203</v>
      </c>
      <c r="E69">
        <f t="shared" si="4"/>
        <v>127.52862606449094</v>
      </c>
      <c r="F69">
        <f t="shared" si="3"/>
        <v>103.96355199057098</v>
      </c>
      <c r="G69">
        <f t="shared" si="3"/>
        <v>8.1946618736382675</v>
      </c>
      <c r="H69">
        <f t="shared" si="3"/>
        <v>-47.208861152237489</v>
      </c>
      <c r="I69">
        <f t="shared" si="3"/>
        <v>-49.473651613257687</v>
      </c>
      <c r="J69">
        <f t="shared" si="3"/>
        <v>-72.551840889596519</v>
      </c>
      <c r="K69">
        <f t="shared" si="3"/>
        <v>-43.551358102353902</v>
      </c>
      <c r="L69">
        <f t="shared" si="3"/>
        <v>-32.863162484200814</v>
      </c>
      <c r="M69">
        <f t="shared" si="3"/>
        <v>-139.95944799212555</v>
      </c>
      <c r="N69">
        <f t="shared" si="3"/>
        <v>-32.514072440435029</v>
      </c>
      <c r="O69">
        <f t="shared" si="3"/>
        <v>33.981072554785328</v>
      </c>
      <c r="P69">
        <f t="shared" si="3"/>
        <v>97.150509157660906</v>
      </c>
      <c r="Q69">
        <f t="shared" si="3"/>
        <v>83.19484863337135</v>
      </c>
    </row>
    <row r="70" spans="1:17" x14ac:dyDescent="0.25">
      <c r="A70">
        <v>69</v>
      </c>
      <c r="B70">
        <v>2014</v>
      </c>
      <c r="C70" t="s">
        <v>12</v>
      </c>
      <c r="D70">
        <v>84.86179083206838</v>
      </c>
      <c r="E70">
        <f t="shared" si="4"/>
        <v>84.722962880278203</v>
      </c>
      <c r="F70">
        <f t="shared" si="3"/>
        <v>127.52862606449094</v>
      </c>
      <c r="G70">
        <f t="shared" si="3"/>
        <v>103.96355199057098</v>
      </c>
      <c r="H70">
        <f t="shared" si="3"/>
        <v>8.1946618736382675</v>
      </c>
      <c r="I70">
        <f t="shared" si="3"/>
        <v>-47.208861152237489</v>
      </c>
      <c r="J70">
        <f t="shared" si="3"/>
        <v>-49.473651613257687</v>
      </c>
      <c r="K70">
        <f t="shared" si="3"/>
        <v>-72.551840889596519</v>
      </c>
      <c r="L70">
        <f t="shared" si="3"/>
        <v>-43.551358102353902</v>
      </c>
      <c r="M70">
        <f t="shared" si="3"/>
        <v>-32.863162484200814</v>
      </c>
      <c r="N70">
        <f t="shared" si="3"/>
        <v>-139.95944799212555</v>
      </c>
      <c r="O70">
        <f t="shared" si="3"/>
        <v>-32.514072440435029</v>
      </c>
      <c r="P70">
        <f t="shared" si="3"/>
        <v>33.981072554785328</v>
      </c>
      <c r="Q70">
        <f t="shared" si="3"/>
        <v>97.150509157660906</v>
      </c>
    </row>
    <row r="71" spans="1:17" x14ac:dyDescent="0.25">
      <c r="A71">
        <v>70</v>
      </c>
      <c r="B71">
        <v>2014</v>
      </c>
      <c r="C71" t="s">
        <v>13</v>
      </c>
      <c r="D71">
        <v>-9.7976322878104156</v>
      </c>
      <c r="E71">
        <f t="shared" si="4"/>
        <v>84.86179083206838</v>
      </c>
      <c r="F71">
        <f t="shared" si="3"/>
        <v>84.722962880278203</v>
      </c>
      <c r="G71">
        <f t="shared" si="3"/>
        <v>127.52862606449094</v>
      </c>
      <c r="H71">
        <f t="shared" si="3"/>
        <v>103.96355199057098</v>
      </c>
      <c r="I71">
        <f t="shared" si="3"/>
        <v>8.1946618736382675</v>
      </c>
      <c r="J71">
        <f t="shared" si="3"/>
        <v>-47.208861152237489</v>
      </c>
      <c r="K71">
        <f t="shared" si="3"/>
        <v>-49.473651613257687</v>
      </c>
      <c r="L71">
        <f t="shared" si="3"/>
        <v>-72.551840889596519</v>
      </c>
      <c r="M71">
        <f t="shared" si="3"/>
        <v>-43.551358102353902</v>
      </c>
      <c r="N71">
        <f t="shared" si="3"/>
        <v>-32.863162484200814</v>
      </c>
      <c r="O71">
        <f t="shared" si="3"/>
        <v>-139.95944799212555</v>
      </c>
      <c r="P71">
        <f t="shared" si="3"/>
        <v>-32.514072440435029</v>
      </c>
      <c r="Q71">
        <f t="shared" si="3"/>
        <v>33.981072554785328</v>
      </c>
    </row>
    <row r="72" spans="1:17" x14ac:dyDescent="0.25">
      <c r="A72">
        <v>71</v>
      </c>
      <c r="B72">
        <v>2014</v>
      </c>
      <c r="C72" t="s">
        <v>14</v>
      </c>
      <c r="D72">
        <v>-152.77126562104286</v>
      </c>
      <c r="E72">
        <f t="shared" si="4"/>
        <v>-9.7976322878104156</v>
      </c>
      <c r="F72">
        <f t="shared" si="3"/>
        <v>84.86179083206838</v>
      </c>
      <c r="G72">
        <f t="shared" si="3"/>
        <v>84.722962880278203</v>
      </c>
      <c r="H72">
        <f t="shared" si="3"/>
        <v>127.52862606449094</v>
      </c>
      <c r="I72">
        <f t="shared" si="3"/>
        <v>103.96355199057098</v>
      </c>
      <c r="J72">
        <f t="shared" si="3"/>
        <v>8.1946618736382675</v>
      </c>
      <c r="K72">
        <f t="shared" si="3"/>
        <v>-47.208861152237489</v>
      </c>
      <c r="L72">
        <f t="shared" si="3"/>
        <v>-49.473651613257687</v>
      </c>
      <c r="M72">
        <f t="shared" si="3"/>
        <v>-72.551840889596519</v>
      </c>
      <c r="N72">
        <f t="shared" si="3"/>
        <v>-43.551358102353902</v>
      </c>
      <c r="O72">
        <f t="shared" si="3"/>
        <v>-32.863162484200814</v>
      </c>
      <c r="P72">
        <f t="shared" si="3"/>
        <v>-139.95944799212555</v>
      </c>
      <c r="Q72">
        <f t="shared" si="3"/>
        <v>-32.514072440435029</v>
      </c>
    </row>
    <row r="73" spans="1:17" x14ac:dyDescent="0.25">
      <c r="A73">
        <v>72</v>
      </c>
      <c r="B73">
        <v>2014</v>
      </c>
      <c r="C73" t="s">
        <v>15</v>
      </c>
      <c r="D73">
        <v>-60.334292153070976</v>
      </c>
      <c r="E73">
        <f t="shared" si="4"/>
        <v>-152.77126562104286</v>
      </c>
      <c r="F73">
        <f t="shared" si="3"/>
        <v>-9.7976322878104156</v>
      </c>
      <c r="G73">
        <f t="shared" si="3"/>
        <v>84.86179083206838</v>
      </c>
      <c r="H73">
        <f t="shared" si="3"/>
        <v>84.722962880278203</v>
      </c>
      <c r="I73">
        <f t="shared" si="3"/>
        <v>127.52862606449094</v>
      </c>
      <c r="J73">
        <f t="shared" si="3"/>
        <v>103.96355199057098</v>
      </c>
      <c r="K73">
        <f t="shared" si="3"/>
        <v>8.1946618736382675</v>
      </c>
      <c r="L73">
        <f t="shared" si="3"/>
        <v>-47.208861152237489</v>
      </c>
      <c r="M73">
        <f t="shared" si="3"/>
        <v>-49.473651613257687</v>
      </c>
      <c r="N73">
        <f t="shared" si="3"/>
        <v>-72.551840889596519</v>
      </c>
      <c r="O73">
        <f t="shared" si="3"/>
        <v>-43.551358102353902</v>
      </c>
      <c r="P73">
        <f t="shared" si="3"/>
        <v>-32.863162484200814</v>
      </c>
      <c r="Q73">
        <f t="shared" si="3"/>
        <v>-139.95944799212555</v>
      </c>
    </row>
    <row r="74" spans="1:17" x14ac:dyDescent="0.25">
      <c r="A74">
        <v>73</v>
      </c>
      <c r="B74">
        <v>2015</v>
      </c>
      <c r="C74" t="s">
        <v>4</v>
      </c>
      <c r="D74">
        <v>-61.242578472235607</v>
      </c>
      <c r="E74">
        <f t="shared" si="4"/>
        <v>-60.334292153070976</v>
      </c>
      <c r="F74">
        <f t="shared" si="3"/>
        <v>-152.77126562104286</v>
      </c>
      <c r="G74">
        <f t="shared" si="3"/>
        <v>-9.7976322878104156</v>
      </c>
      <c r="H74">
        <f t="shared" si="3"/>
        <v>84.86179083206838</v>
      </c>
      <c r="I74">
        <f t="shared" si="3"/>
        <v>84.722962880278203</v>
      </c>
      <c r="J74">
        <f t="shared" si="3"/>
        <v>127.52862606449094</v>
      </c>
      <c r="K74">
        <f t="shared" si="3"/>
        <v>103.96355199057098</v>
      </c>
      <c r="L74">
        <f t="shared" si="3"/>
        <v>8.1946618736382675</v>
      </c>
      <c r="M74">
        <f t="shared" si="3"/>
        <v>-47.208861152237489</v>
      </c>
      <c r="N74">
        <f t="shared" si="3"/>
        <v>-49.473651613257687</v>
      </c>
      <c r="O74">
        <f t="shared" si="3"/>
        <v>-72.551840889596519</v>
      </c>
      <c r="P74">
        <f t="shared" si="3"/>
        <v>-43.551358102353902</v>
      </c>
      <c r="Q74">
        <f t="shared" si="3"/>
        <v>-32.863162484200814</v>
      </c>
    </row>
    <row r="75" spans="1:17" x14ac:dyDescent="0.25">
      <c r="A75">
        <v>74</v>
      </c>
      <c r="B75">
        <v>2015</v>
      </c>
      <c r="C75" t="s">
        <v>5</v>
      </c>
      <c r="D75">
        <v>-54.998996695706751</v>
      </c>
      <c r="E75">
        <f t="shared" si="4"/>
        <v>-61.242578472235607</v>
      </c>
      <c r="F75">
        <f t="shared" si="3"/>
        <v>-60.334292153070976</v>
      </c>
      <c r="G75">
        <f t="shared" si="3"/>
        <v>-152.77126562104286</v>
      </c>
      <c r="H75">
        <f t="shared" si="3"/>
        <v>-9.7976322878104156</v>
      </c>
      <c r="I75">
        <f t="shared" si="3"/>
        <v>84.86179083206838</v>
      </c>
      <c r="J75">
        <f t="shared" si="3"/>
        <v>84.722962880278203</v>
      </c>
      <c r="K75">
        <f t="shared" si="3"/>
        <v>127.52862606449094</v>
      </c>
      <c r="L75">
        <f t="shared" si="3"/>
        <v>103.96355199057098</v>
      </c>
      <c r="M75">
        <f t="shared" si="3"/>
        <v>8.1946618736382675</v>
      </c>
      <c r="N75">
        <f t="shared" si="3"/>
        <v>-47.208861152237489</v>
      </c>
      <c r="O75">
        <f t="shared" si="3"/>
        <v>-49.473651613257687</v>
      </c>
      <c r="P75">
        <f t="shared" si="3"/>
        <v>-72.551840889596519</v>
      </c>
      <c r="Q75">
        <f t="shared" si="3"/>
        <v>-43.551358102353902</v>
      </c>
    </row>
    <row r="76" spans="1:17" x14ac:dyDescent="0.25">
      <c r="A76">
        <v>75</v>
      </c>
      <c r="B76">
        <v>2015</v>
      </c>
      <c r="C76" t="s">
        <v>6</v>
      </c>
      <c r="D76">
        <v>-58.100207958432406</v>
      </c>
      <c r="E76">
        <f t="shared" si="4"/>
        <v>-54.998996695706751</v>
      </c>
      <c r="F76">
        <f t="shared" si="3"/>
        <v>-61.242578472235607</v>
      </c>
      <c r="G76">
        <f t="shared" si="3"/>
        <v>-60.334292153070976</v>
      </c>
      <c r="H76">
        <f t="shared" si="3"/>
        <v>-152.77126562104286</v>
      </c>
      <c r="I76">
        <f t="shared" si="3"/>
        <v>-9.7976322878104156</v>
      </c>
      <c r="J76">
        <f t="shared" si="3"/>
        <v>84.86179083206838</v>
      </c>
      <c r="K76">
        <f t="shared" si="3"/>
        <v>84.722962880278203</v>
      </c>
      <c r="L76">
        <f t="shared" si="3"/>
        <v>127.52862606449094</v>
      </c>
      <c r="M76">
        <f t="shared" si="3"/>
        <v>103.96355199057098</v>
      </c>
      <c r="N76">
        <f t="shared" si="3"/>
        <v>8.1946618736382675</v>
      </c>
      <c r="O76">
        <f t="shared" si="3"/>
        <v>-47.208861152237489</v>
      </c>
      <c r="P76">
        <f t="shared" si="3"/>
        <v>-49.473651613257687</v>
      </c>
      <c r="Q76">
        <f t="shared" si="3"/>
        <v>-72.551840889596519</v>
      </c>
    </row>
    <row r="77" spans="1:17" x14ac:dyDescent="0.25">
      <c r="A77">
        <v>76</v>
      </c>
      <c r="B77">
        <v>2015</v>
      </c>
      <c r="C77" t="s">
        <v>7</v>
      </c>
      <c r="D77">
        <v>-22.164372194702764</v>
      </c>
      <c r="E77">
        <f t="shared" si="4"/>
        <v>-58.100207958432406</v>
      </c>
      <c r="F77">
        <f t="shared" si="3"/>
        <v>-54.998996695706751</v>
      </c>
      <c r="G77">
        <f t="shared" si="3"/>
        <v>-61.242578472235607</v>
      </c>
      <c r="H77">
        <f t="shared" si="3"/>
        <v>-60.334292153070976</v>
      </c>
      <c r="I77">
        <f t="shared" si="3"/>
        <v>-152.77126562104286</v>
      </c>
      <c r="J77">
        <f t="shared" si="3"/>
        <v>-9.7976322878104156</v>
      </c>
      <c r="K77">
        <f t="shared" si="3"/>
        <v>84.86179083206838</v>
      </c>
      <c r="L77">
        <f t="shared" si="3"/>
        <v>84.722962880278203</v>
      </c>
      <c r="M77">
        <f t="shared" si="3"/>
        <v>127.52862606449094</v>
      </c>
      <c r="N77">
        <f t="shared" si="3"/>
        <v>103.96355199057098</v>
      </c>
      <c r="O77">
        <f t="shared" si="3"/>
        <v>8.1946618736382675</v>
      </c>
      <c r="P77">
        <f t="shared" si="3"/>
        <v>-47.208861152237489</v>
      </c>
      <c r="Q77">
        <f t="shared" si="3"/>
        <v>-49.473651613257687</v>
      </c>
    </row>
    <row r="78" spans="1:17" x14ac:dyDescent="0.25">
      <c r="A78">
        <v>77</v>
      </c>
      <c r="B78">
        <v>2015</v>
      </c>
      <c r="C78" t="s">
        <v>8</v>
      </c>
      <c r="D78">
        <v>31.827784155452775</v>
      </c>
      <c r="E78">
        <f t="shared" si="4"/>
        <v>-22.164372194702764</v>
      </c>
      <c r="F78">
        <f t="shared" si="3"/>
        <v>-58.100207958432406</v>
      </c>
      <c r="G78">
        <f t="shared" si="3"/>
        <v>-54.998996695706751</v>
      </c>
      <c r="H78">
        <f t="shared" si="3"/>
        <v>-61.242578472235607</v>
      </c>
      <c r="I78">
        <f t="shared" si="3"/>
        <v>-60.334292153070976</v>
      </c>
      <c r="J78">
        <f t="shared" si="3"/>
        <v>-152.77126562104286</v>
      </c>
      <c r="K78">
        <f t="shared" si="3"/>
        <v>-9.7976322878104156</v>
      </c>
      <c r="L78">
        <f t="shared" si="3"/>
        <v>84.86179083206838</v>
      </c>
      <c r="M78">
        <f t="shared" si="3"/>
        <v>84.722962880278203</v>
      </c>
      <c r="N78">
        <f t="shared" si="3"/>
        <v>127.52862606449094</v>
      </c>
      <c r="O78">
        <f t="shared" si="3"/>
        <v>103.96355199057098</v>
      </c>
      <c r="P78">
        <f t="shared" si="3"/>
        <v>8.1946618736382675</v>
      </c>
      <c r="Q78">
        <f t="shared" si="3"/>
        <v>-47.208861152237489</v>
      </c>
    </row>
    <row r="79" spans="1:17" x14ac:dyDescent="0.25">
      <c r="A79">
        <v>78</v>
      </c>
      <c r="B79">
        <v>2015</v>
      </c>
      <c r="C79" t="s">
        <v>9</v>
      </c>
      <c r="D79">
        <v>102.35096400520337</v>
      </c>
      <c r="E79">
        <f t="shared" si="4"/>
        <v>31.827784155452775</v>
      </c>
      <c r="F79">
        <f t="shared" si="3"/>
        <v>-22.164372194702764</v>
      </c>
      <c r="G79">
        <f t="shared" si="3"/>
        <v>-58.100207958432406</v>
      </c>
      <c r="H79">
        <f t="shared" si="3"/>
        <v>-54.998996695706751</v>
      </c>
      <c r="I79">
        <f t="shared" si="3"/>
        <v>-61.242578472235607</v>
      </c>
      <c r="J79">
        <f t="shared" si="3"/>
        <v>-60.334292153070976</v>
      </c>
      <c r="K79">
        <f t="shared" si="3"/>
        <v>-152.77126562104286</v>
      </c>
      <c r="L79">
        <f t="shared" si="3"/>
        <v>-9.7976322878104156</v>
      </c>
      <c r="M79">
        <f t="shared" si="3"/>
        <v>84.86179083206838</v>
      </c>
      <c r="N79">
        <f t="shared" si="3"/>
        <v>84.722962880278203</v>
      </c>
      <c r="O79">
        <f t="shared" si="3"/>
        <v>127.52862606449094</v>
      </c>
      <c r="P79">
        <f t="shared" si="3"/>
        <v>103.96355199057098</v>
      </c>
      <c r="Q79">
        <f t="shared" si="3"/>
        <v>8.1946618736382675</v>
      </c>
    </row>
    <row r="80" spans="1:17" x14ac:dyDescent="0.25">
      <c r="A80">
        <v>79</v>
      </c>
      <c r="B80">
        <v>2015</v>
      </c>
      <c r="C80" t="s">
        <v>10</v>
      </c>
      <c r="D80">
        <v>83.289319392042103</v>
      </c>
      <c r="E80">
        <f t="shared" si="4"/>
        <v>102.35096400520337</v>
      </c>
      <c r="F80">
        <f t="shared" si="3"/>
        <v>31.827784155452775</v>
      </c>
      <c r="G80">
        <f t="shared" si="3"/>
        <v>-22.164372194702764</v>
      </c>
      <c r="H80">
        <f t="shared" si="3"/>
        <v>-58.100207958432406</v>
      </c>
      <c r="I80">
        <f t="shared" si="3"/>
        <v>-54.998996695706751</v>
      </c>
      <c r="J80">
        <f t="shared" si="3"/>
        <v>-61.242578472235607</v>
      </c>
      <c r="K80">
        <f t="shared" si="3"/>
        <v>-60.334292153070976</v>
      </c>
      <c r="L80">
        <f t="shared" si="3"/>
        <v>-152.77126562104286</v>
      </c>
      <c r="M80">
        <f t="shared" si="3"/>
        <v>-9.7976322878104156</v>
      </c>
      <c r="N80">
        <f t="shared" si="3"/>
        <v>84.86179083206838</v>
      </c>
      <c r="O80">
        <f t="shared" si="3"/>
        <v>84.722962880278203</v>
      </c>
      <c r="P80">
        <f t="shared" si="3"/>
        <v>127.52862606449094</v>
      </c>
      <c r="Q80">
        <f t="shared" si="3"/>
        <v>103.96355199057098</v>
      </c>
    </row>
    <row r="81" spans="1:17" x14ac:dyDescent="0.25">
      <c r="A81">
        <v>80</v>
      </c>
      <c r="B81">
        <v>2015</v>
      </c>
      <c r="C81" t="s">
        <v>11</v>
      </c>
      <c r="D81">
        <v>123.00881158252594</v>
      </c>
      <c r="E81">
        <f t="shared" si="4"/>
        <v>83.289319392042103</v>
      </c>
      <c r="F81">
        <f t="shared" si="3"/>
        <v>102.35096400520337</v>
      </c>
      <c r="G81">
        <f t="shared" si="3"/>
        <v>31.827784155452775</v>
      </c>
      <c r="H81">
        <f t="shared" si="3"/>
        <v>-22.164372194702764</v>
      </c>
      <c r="I81">
        <f t="shared" si="3"/>
        <v>-58.100207958432406</v>
      </c>
      <c r="J81">
        <f t="shared" si="3"/>
        <v>-54.998996695706751</v>
      </c>
      <c r="K81">
        <f t="shared" si="3"/>
        <v>-61.242578472235607</v>
      </c>
      <c r="L81">
        <f t="shared" si="3"/>
        <v>-60.334292153070976</v>
      </c>
      <c r="M81">
        <f t="shared" si="3"/>
        <v>-152.77126562104286</v>
      </c>
      <c r="N81">
        <f t="shared" si="3"/>
        <v>-9.7976322878104156</v>
      </c>
      <c r="O81">
        <f t="shared" si="3"/>
        <v>84.86179083206838</v>
      </c>
      <c r="P81">
        <f t="shared" si="3"/>
        <v>84.722962880278203</v>
      </c>
      <c r="Q81">
        <f t="shared" si="3"/>
        <v>127.52862606449094</v>
      </c>
    </row>
    <row r="82" spans="1:17" x14ac:dyDescent="0.25">
      <c r="A82">
        <v>81</v>
      </c>
      <c r="B82">
        <v>2015</v>
      </c>
      <c r="C82" t="s">
        <v>12</v>
      </c>
      <c r="D82">
        <v>78.757205506239472</v>
      </c>
      <c r="E82">
        <f t="shared" si="4"/>
        <v>123.00881158252594</v>
      </c>
      <c r="F82">
        <f t="shared" si="3"/>
        <v>83.289319392042103</v>
      </c>
      <c r="G82">
        <f t="shared" si="3"/>
        <v>102.35096400520337</v>
      </c>
      <c r="H82">
        <f t="shared" si="3"/>
        <v>31.827784155452775</v>
      </c>
      <c r="I82">
        <f t="shared" si="3"/>
        <v>-22.164372194702764</v>
      </c>
      <c r="J82">
        <f t="shared" si="3"/>
        <v>-58.100207958432406</v>
      </c>
      <c r="K82">
        <f t="shared" si="3"/>
        <v>-54.998996695706751</v>
      </c>
      <c r="L82">
        <f t="shared" si="3"/>
        <v>-61.242578472235607</v>
      </c>
      <c r="M82">
        <f t="shared" si="3"/>
        <v>-60.334292153070976</v>
      </c>
      <c r="N82">
        <f t="shared" si="3"/>
        <v>-152.77126562104286</v>
      </c>
      <c r="O82">
        <f t="shared" si="3"/>
        <v>-9.7976322878104156</v>
      </c>
      <c r="P82">
        <f t="shared" si="3"/>
        <v>84.86179083206838</v>
      </c>
      <c r="Q82">
        <f t="shared" si="3"/>
        <v>84.722962880278203</v>
      </c>
    </row>
    <row r="83" spans="1:17" x14ac:dyDescent="0.25">
      <c r="A83">
        <v>82</v>
      </c>
      <c r="B83">
        <v>2015</v>
      </c>
      <c r="C83" t="s">
        <v>13</v>
      </c>
      <c r="D83">
        <v>-48.297405429151752</v>
      </c>
      <c r="E83">
        <f t="shared" si="4"/>
        <v>78.757205506239472</v>
      </c>
      <c r="F83">
        <f t="shared" si="3"/>
        <v>123.00881158252594</v>
      </c>
      <c r="G83">
        <f t="shared" si="3"/>
        <v>83.289319392042103</v>
      </c>
      <c r="H83">
        <f t="shared" si="3"/>
        <v>102.35096400520337</v>
      </c>
      <c r="I83">
        <f t="shared" si="3"/>
        <v>31.827784155452775</v>
      </c>
      <c r="J83">
        <f t="shared" si="3"/>
        <v>-22.164372194702764</v>
      </c>
      <c r="K83">
        <f t="shared" si="3"/>
        <v>-58.100207958432406</v>
      </c>
      <c r="L83">
        <f t="shared" si="3"/>
        <v>-54.998996695706751</v>
      </c>
      <c r="M83">
        <f t="shared" si="3"/>
        <v>-61.242578472235607</v>
      </c>
      <c r="N83">
        <f t="shared" si="3"/>
        <v>-60.334292153070976</v>
      </c>
      <c r="O83">
        <f t="shared" si="3"/>
        <v>-152.77126562104286</v>
      </c>
      <c r="P83">
        <f t="shared" si="3"/>
        <v>-9.7976322878104156</v>
      </c>
      <c r="Q83">
        <f t="shared" si="3"/>
        <v>84.86179083206838</v>
      </c>
    </row>
    <row r="84" spans="1:17" x14ac:dyDescent="0.25">
      <c r="A84">
        <v>83</v>
      </c>
      <c r="B84">
        <v>2015</v>
      </c>
      <c r="C84" t="s">
        <v>14</v>
      </c>
      <c r="D84">
        <v>-149.30062479088861</v>
      </c>
      <c r="E84">
        <f t="shared" si="4"/>
        <v>-48.297405429151752</v>
      </c>
      <c r="F84">
        <f t="shared" si="3"/>
        <v>78.757205506239472</v>
      </c>
      <c r="G84">
        <f t="shared" si="3"/>
        <v>123.00881158252594</v>
      </c>
      <c r="H84">
        <f t="shared" si="3"/>
        <v>83.289319392042103</v>
      </c>
      <c r="I84">
        <f t="shared" si="3"/>
        <v>102.35096400520337</v>
      </c>
      <c r="J84">
        <f t="shared" si="3"/>
        <v>31.827784155452775</v>
      </c>
      <c r="K84">
        <f t="shared" si="3"/>
        <v>-22.164372194702764</v>
      </c>
      <c r="L84">
        <f t="shared" si="3"/>
        <v>-58.100207958432406</v>
      </c>
      <c r="M84">
        <f t="shared" si="3"/>
        <v>-54.998996695706751</v>
      </c>
      <c r="N84">
        <f t="shared" si="3"/>
        <v>-61.242578472235607</v>
      </c>
      <c r="O84">
        <f t="shared" si="3"/>
        <v>-60.334292153070976</v>
      </c>
      <c r="P84">
        <f t="shared" si="3"/>
        <v>-152.77126562104286</v>
      </c>
      <c r="Q84">
        <f t="shared" si="3"/>
        <v>-9.7976322878104156</v>
      </c>
    </row>
    <row r="85" spans="1:17" x14ac:dyDescent="0.25">
      <c r="A85">
        <v>84</v>
      </c>
      <c r="B85">
        <v>2015</v>
      </c>
      <c r="C85" t="s">
        <v>15</v>
      </c>
      <c r="D85">
        <v>-58.742680570235734</v>
      </c>
      <c r="E85">
        <f t="shared" si="4"/>
        <v>-149.30062479088861</v>
      </c>
      <c r="F85">
        <f t="shared" si="3"/>
        <v>-48.297405429151752</v>
      </c>
      <c r="G85">
        <f t="shared" si="3"/>
        <v>78.757205506239472</v>
      </c>
      <c r="H85">
        <f t="shared" si="3"/>
        <v>123.00881158252594</v>
      </c>
      <c r="I85">
        <f t="shared" si="3"/>
        <v>83.289319392042103</v>
      </c>
      <c r="J85">
        <f t="shared" si="3"/>
        <v>102.35096400520337</v>
      </c>
      <c r="K85">
        <f t="shared" si="3"/>
        <v>31.827784155452775</v>
      </c>
      <c r="L85">
        <f t="shared" si="3"/>
        <v>-22.164372194702764</v>
      </c>
      <c r="M85">
        <f t="shared" si="3"/>
        <v>-58.100207958432406</v>
      </c>
      <c r="N85">
        <f t="shared" si="3"/>
        <v>-54.998996695706751</v>
      </c>
      <c r="O85">
        <f t="shared" si="3"/>
        <v>-61.242578472235607</v>
      </c>
      <c r="P85">
        <f t="shared" si="3"/>
        <v>-60.334292153070976</v>
      </c>
      <c r="Q85">
        <f t="shared" si="3"/>
        <v>-152.77126562104286</v>
      </c>
    </row>
    <row r="86" spans="1:17" x14ac:dyDescent="0.25">
      <c r="A86">
        <v>85</v>
      </c>
      <c r="B86">
        <v>2016</v>
      </c>
      <c r="C86" t="s">
        <v>4</v>
      </c>
      <c r="D86">
        <v>-59.341478339114303</v>
      </c>
      <c r="E86">
        <f t="shared" si="4"/>
        <v>-58.742680570235734</v>
      </c>
      <c r="F86">
        <f t="shared" si="3"/>
        <v>-149.30062479088861</v>
      </c>
      <c r="G86">
        <f t="shared" si="3"/>
        <v>-48.297405429151752</v>
      </c>
      <c r="H86">
        <f t="shared" si="3"/>
        <v>78.757205506239472</v>
      </c>
      <c r="I86">
        <f t="shared" si="3"/>
        <v>123.00881158252594</v>
      </c>
      <c r="J86">
        <f t="shared" si="3"/>
        <v>83.289319392042103</v>
      </c>
      <c r="K86">
        <f t="shared" si="3"/>
        <v>102.35096400520337</v>
      </c>
      <c r="L86">
        <f t="shared" si="3"/>
        <v>31.827784155452775</v>
      </c>
      <c r="M86">
        <f t="shared" si="3"/>
        <v>-22.164372194702764</v>
      </c>
      <c r="N86">
        <f t="shared" si="3"/>
        <v>-58.100207958432406</v>
      </c>
      <c r="O86">
        <f t="shared" si="3"/>
        <v>-54.998996695706751</v>
      </c>
      <c r="P86">
        <f t="shared" si="3"/>
        <v>-61.242578472235607</v>
      </c>
      <c r="Q86">
        <f t="shared" si="3"/>
        <v>-60.334292153070976</v>
      </c>
    </row>
    <row r="87" spans="1:17" x14ac:dyDescent="0.25">
      <c r="A87">
        <v>86</v>
      </c>
      <c r="B87">
        <v>2016</v>
      </c>
      <c r="C87" t="s">
        <v>5</v>
      </c>
      <c r="D87">
        <v>-51.002268605925281</v>
      </c>
      <c r="E87">
        <f t="shared" si="4"/>
        <v>-59.341478339114303</v>
      </c>
      <c r="F87">
        <f t="shared" si="3"/>
        <v>-58.742680570235734</v>
      </c>
      <c r="G87">
        <f t="shared" si="3"/>
        <v>-149.30062479088861</v>
      </c>
      <c r="H87">
        <f t="shared" si="3"/>
        <v>-48.297405429151752</v>
      </c>
      <c r="I87">
        <f t="shared" si="3"/>
        <v>78.757205506239472</v>
      </c>
      <c r="J87">
        <f t="shared" si="3"/>
        <v>123.00881158252594</v>
      </c>
      <c r="K87">
        <f t="shared" si="3"/>
        <v>83.289319392042103</v>
      </c>
      <c r="L87">
        <f t="shared" si="3"/>
        <v>102.35096400520337</v>
      </c>
      <c r="M87">
        <f t="shared" si="3"/>
        <v>31.827784155452775</v>
      </c>
      <c r="N87">
        <f t="shared" si="3"/>
        <v>-22.164372194702764</v>
      </c>
      <c r="O87">
        <f t="shared" si="3"/>
        <v>-58.100207958432406</v>
      </c>
      <c r="P87">
        <f t="shared" si="3"/>
        <v>-54.998996695706751</v>
      </c>
      <c r="Q87">
        <f t="shared" si="3"/>
        <v>-61.242578472235607</v>
      </c>
    </row>
    <row r="88" spans="1:17" x14ac:dyDescent="0.25">
      <c r="A88">
        <v>87</v>
      </c>
      <c r="B88">
        <v>2016</v>
      </c>
      <c r="C88" t="s">
        <v>6</v>
      </c>
      <c r="D88">
        <v>-2.2030503750229968</v>
      </c>
      <c r="E88">
        <f t="shared" si="4"/>
        <v>-51.002268605925281</v>
      </c>
      <c r="F88">
        <f t="shared" si="3"/>
        <v>-59.341478339114303</v>
      </c>
      <c r="G88">
        <f t="shared" si="3"/>
        <v>-58.742680570235734</v>
      </c>
      <c r="H88">
        <f t="shared" si="3"/>
        <v>-149.30062479088861</v>
      </c>
      <c r="I88">
        <f t="shared" si="3"/>
        <v>-48.297405429151752</v>
      </c>
      <c r="J88">
        <f t="shared" si="3"/>
        <v>78.757205506239472</v>
      </c>
      <c r="K88">
        <f t="shared" si="3"/>
        <v>123.00881158252594</v>
      </c>
      <c r="L88">
        <f t="shared" si="3"/>
        <v>83.289319392042103</v>
      </c>
      <c r="M88">
        <f t="shared" si="3"/>
        <v>102.35096400520337</v>
      </c>
      <c r="N88">
        <f t="shared" si="3"/>
        <v>31.827784155452775</v>
      </c>
      <c r="O88">
        <f t="shared" si="3"/>
        <v>-22.164372194702764</v>
      </c>
      <c r="P88">
        <f t="shared" si="3"/>
        <v>-58.100207958432406</v>
      </c>
      <c r="Q88">
        <f t="shared" si="3"/>
        <v>-54.998996695706751</v>
      </c>
    </row>
    <row r="89" spans="1:17" x14ac:dyDescent="0.25">
      <c r="A89">
        <v>88</v>
      </c>
      <c r="B89">
        <v>2016</v>
      </c>
      <c r="C89" t="s">
        <v>7</v>
      </c>
      <c r="D89">
        <v>25.171984878769422</v>
      </c>
      <c r="E89">
        <f t="shared" si="4"/>
        <v>-2.2030503750229968</v>
      </c>
      <c r="F89">
        <f t="shared" si="3"/>
        <v>-51.002268605925281</v>
      </c>
      <c r="G89">
        <f t="shared" si="3"/>
        <v>-59.341478339114303</v>
      </c>
      <c r="H89">
        <f t="shared" ref="F89:Q119" si="5">G88</f>
        <v>-58.742680570235734</v>
      </c>
      <c r="I89">
        <f t="shared" si="5"/>
        <v>-149.30062479088861</v>
      </c>
      <c r="J89">
        <f t="shared" si="5"/>
        <v>-48.297405429151752</v>
      </c>
      <c r="K89">
        <f t="shared" si="5"/>
        <v>78.757205506239472</v>
      </c>
      <c r="L89">
        <f t="shared" si="5"/>
        <v>123.00881158252594</v>
      </c>
      <c r="M89">
        <f t="shared" si="5"/>
        <v>83.289319392042103</v>
      </c>
      <c r="N89">
        <f t="shared" si="5"/>
        <v>102.35096400520337</v>
      </c>
      <c r="O89">
        <f t="shared" si="5"/>
        <v>31.827784155452775</v>
      </c>
      <c r="P89">
        <f t="shared" si="5"/>
        <v>-22.164372194702764</v>
      </c>
      <c r="Q89">
        <f t="shared" si="5"/>
        <v>-58.100207958432406</v>
      </c>
    </row>
    <row r="90" spans="1:17" x14ac:dyDescent="0.25">
      <c r="A90">
        <v>89</v>
      </c>
      <c r="B90">
        <v>2016</v>
      </c>
      <c r="C90" t="s">
        <v>8</v>
      </c>
      <c r="D90">
        <v>21.63383163491153</v>
      </c>
      <c r="E90">
        <f t="shared" si="4"/>
        <v>25.171984878769422</v>
      </c>
      <c r="F90">
        <f t="shared" si="5"/>
        <v>-2.2030503750229968</v>
      </c>
      <c r="G90">
        <f t="shared" si="5"/>
        <v>-51.002268605925281</v>
      </c>
      <c r="H90">
        <f t="shared" si="5"/>
        <v>-59.341478339114303</v>
      </c>
      <c r="I90">
        <f t="shared" si="5"/>
        <v>-58.742680570235734</v>
      </c>
      <c r="J90">
        <f t="shared" si="5"/>
        <v>-149.30062479088861</v>
      </c>
      <c r="K90">
        <f t="shared" si="5"/>
        <v>-48.297405429151752</v>
      </c>
      <c r="L90">
        <f t="shared" si="5"/>
        <v>78.757205506239472</v>
      </c>
      <c r="M90">
        <f t="shared" si="5"/>
        <v>123.00881158252594</v>
      </c>
      <c r="N90">
        <f t="shared" si="5"/>
        <v>83.289319392042103</v>
      </c>
      <c r="O90">
        <f t="shared" si="5"/>
        <v>102.35096400520337</v>
      </c>
      <c r="P90">
        <f t="shared" si="5"/>
        <v>31.827784155452775</v>
      </c>
      <c r="Q90">
        <f t="shared" si="5"/>
        <v>-22.164372194702764</v>
      </c>
    </row>
    <row r="91" spans="1:17" x14ac:dyDescent="0.25">
      <c r="A91">
        <v>90</v>
      </c>
      <c r="B91">
        <v>2016</v>
      </c>
      <c r="C91" t="s">
        <v>9</v>
      </c>
      <c r="D91">
        <v>84.888425509285241</v>
      </c>
      <c r="E91">
        <f t="shared" si="4"/>
        <v>21.63383163491153</v>
      </c>
      <c r="F91">
        <f t="shared" si="5"/>
        <v>25.171984878769422</v>
      </c>
      <c r="G91">
        <f t="shared" si="5"/>
        <v>-2.2030503750229968</v>
      </c>
      <c r="H91">
        <f t="shared" si="5"/>
        <v>-51.002268605925281</v>
      </c>
      <c r="I91">
        <f t="shared" si="5"/>
        <v>-59.341478339114303</v>
      </c>
      <c r="J91">
        <f t="shared" si="5"/>
        <v>-58.742680570235734</v>
      </c>
      <c r="K91">
        <f t="shared" si="5"/>
        <v>-149.30062479088861</v>
      </c>
      <c r="L91">
        <f t="shared" si="5"/>
        <v>-48.297405429151752</v>
      </c>
      <c r="M91">
        <f t="shared" si="5"/>
        <v>78.757205506239472</v>
      </c>
      <c r="N91">
        <f t="shared" si="5"/>
        <v>123.00881158252594</v>
      </c>
      <c r="O91">
        <f t="shared" si="5"/>
        <v>83.289319392042103</v>
      </c>
      <c r="P91">
        <f t="shared" si="5"/>
        <v>102.35096400520337</v>
      </c>
      <c r="Q91">
        <f t="shared" si="5"/>
        <v>31.827784155452775</v>
      </c>
    </row>
    <row r="92" spans="1:17" x14ac:dyDescent="0.25">
      <c r="A92">
        <v>91</v>
      </c>
      <c r="B92">
        <v>2016</v>
      </c>
      <c r="C92" t="s">
        <v>10</v>
      </c>
      <c r="D92">
        <v>131.62635354231355</v>
      </c>
      <c r="E92">
        <f t="shared" si="4"/>
        <v>84.888425509285241</v>
      </c>
      <c r="F92">
        <f t="shared" si="5"/>
        <v>21.63383163491153</v>
      </c>
      <c r="G92">
        <f t="shared" si="5"/>
        <v>25.171984878769422</v>
      </c>
      <c r="H92">
        <f t="shared" si="5"/>
        <v>-2.2030503750229968</v>
      </c>
      <c r="I92">
        <f t="shared" si="5"/>
        <v>-51.002268605925281</v>
      </c>
      <c r="J92">
        <f t="shared" si="5"/>
        <v>-59.341478339114303</v>
      </c>
      <c r="K92">
        <f t="shared" si="5"/>
        <v>-58.742680570235734</v>
      </c>
      <c r="L92">
        <f t="shared" si="5"/>
        <v>-149.30062479088861</v>
      </c>
      <c r="M92">
        <f t="shared" si="5"/>
        <v>-48.297405429151752</v>
      </c>
      <c r="N92">
        <f t="shared" si="5"/>
        <v>78.757205506239472</v>
      </c>
      <c r="O92">
        <f t="shared" si="5"/>
        <v>123.00881158252594</v>
      </c>
      <c r="P92">
        <f t="shared" si="5"/>
        <v>83.289319392042103</v>
      </c>
      <c r="Q92">
        <f t="shared" si="5"/>
        <v>102.35096400520337</v>
      </c>
    </row>
    <row r="93" spans="1:17" x14ac:dyDescent="0.25">
      <c r="A93">
        <v>92</v>
      </c>
      <c r="B93">
        <v>2016</v>
      </c>
      <c r="C93" t="s">
        <v>11</v>
      </c>
      <c r="D93">
        <v>70.537202825535587</v>
      </c>
      <c r="E93">
        <f t="shared" si="4"/>
        <v>131.62635354231355</v>
      </c>
      <c r="F93">
        <f t="shared" si="5"/>
        <v>84.888425509285241</v>
      </c>
      <c r="G93">
        <f t="shared" si="5"/>
        <v>21.63383163491153</v>
      </c>
      <c r="H93">
        <f t="shared" si="5"/>
        <v>25.171984878769422</v>
      </c>
      <c r="I93">
        <f t="shared" si="5"/>
        <v>-2.2030503750229968</v>
      </c>
      <c r="J93">
        <f t="shared" si="5"/>
        <v>-51.002268605925281</v>
      </c>
      <c r="K93">
        <f t="shared" si="5"/>
        <v>-59.341478339114303</v>
      </c>
      <c r="L93">
        <f t="shared" si="5"/>
        <v>-58.742680570235734</v>
      </c>
      <c r="M93">
        <f t="shared" si="5"/>
        <v>-149.30062479088861</v>
      </c>
      <c r="N93">
        <f t="shared" si="5"/>
        <v>-48.297405429151752</v>
      </c>
      <c r="O93">
        <f t="shared" si="5"/>
        <v>78.757205506239472</v>
      </c>
      <c r="P93">
        <f t="shared" si="5"/>
        <v>123.00881158252594</v>
      </c>
      <c r="Q93">
        <f t="shared" si="5"/>
        <v>83.289319392042103</v>
      </c>
    </row>
    <row r="94" spans="1:17" x14ac:dyDescent="0.25">
      <c r="A94">
        <v>93</v>
      </c>
      <c r="B94">
        <v>2016</v>
      </c>
      <c r="C94" t="s">
        <v>12</v>
      </c>
      <c r="D94">
        <v>32.282289994205939</v>
      </c>
      <c r="E94">
        <f t="shared" si="4"/>
        <v>70.537202825535587</v>
      </c>
      <c r="F94">
        <f t="shared" si="5"/>
        <v>131.62635354231355</v>
      </c>
      <c r="G94">
        <f t="shared" si="5"/>
        <v>84.888425509285241</v>
      </c>
      <c r="H94">
        <f t="shared" si="5"/>
        <v>21.63383163491153</v>
      </c>
      <c r="I94">
        <f t="shared" si="5"/>
        <v>25.171984878769422</v>
      </c>
      <c r="J94">
        <f t="shared" si="5"/>
        <v>-2.2030503750229968</v>
      </c>
      <c r="K94">
        <f t="shared" si="5"/>
        <v>-51.002268605925281</v>
      </c>
      <c r="L94">
        <f t="shared" si="5"/>
        <v>-59.341478339114303</v>
      </c>
      <c r="M94">
        <f t="shared" si="5"/>
        <v>-58.742680570235734</v>
      </c>
      <c r="N94">
        <f t="shared" si="5"/>
        <v>-149.30062479088861</v>
      </c>
      <c r="O94">
        <f t="shared" si="5"/>
        <v>-48.297405429151752</v>
      </c>
      <c r="P94">
        <f t="shared" si="5"/>
        <v>78.757205506239472</v>
      </c>
      <c r="Q94">
        <f t="shared" si="5"/>
        <v>123.00881158252594</v>
      </c>
    </row>
    <row r="95" spans="1:17" x14ac:dyDescent="0.25">
      <c r="A95">
        <v>94</v>
      </c>
      <c r="B95">
        <v>2016</v>
      </c>
      <c r="C95" t="s">
        <v>13</v>
      </c>
      <c r="D95">
        <v>-49.415976342725401</v>
      </c>
      <c r="E95">
        <f t="shared" si="4"/>
        <v>32.282289994205939</v>
      </c>
      <c r="F95">
        <f t="shared" si="5"/>
        <v>70.537202825535587</v>
      </c>
      <c r="G95">
        <f t="shared" si="5"/>
        <v>131.62635354231355</v>
      </c>
      <c r="H95">
        <f t="shared" si="5"/>
        <v>84.888425509285241</v>
      </c>
      <c r="I95">
        <f t="shared" si="5"/>
        <v>21.63383163491153</v>
      </c>
      <c r="J95">
        <f t="shared" si="5"/>
        <v>25.171984878769422</v>
      </c>
      <c r="K95">
        <f t="shared" si="5"/>
        <v>-2.2030503750229968</v>
      </c>
      <c r="L95">
        <f t="shared" si="5"/>
        <v>-51.002268605925281</v>
      </c>
      <c r="M95">
        <f t="shared" si="5"/>
        <v>-59.341478339114303</v>
      </c>
      <c r="N95">
        <f t="shared" si="5"/>
        <v>-58.742680570235734</v>
      </c>
      <c r="O95">
        <f t="shared" si="5"/>
        <v>-149.30062479088861</v>
      </c>
      <c r="P95">
        <f t="shared" si="5"/>
        <v>-48.297405429151752</v>
      </c>
      <c r="Q95">
        <f t="shared" si="5"/>
        <v>78.757205506239472</v>
      </c>
    </row>
    <row r="96" spans="1:17" x14ac:dyDescent="0.25">
      <c r="A96">
        <v>95</v>
      </c>
      <c r="B96">
        <v>2016</v>
      </c>
      <c r="C96" t="s">
        <v>14</v>
      </c>
      <c r="D96">
        <v>-115.82040284133512</v>
      </c>
      <c r="E96">
        <f t="shared" si="4"/>
        <v>-49.415976342725401</v>
      </c>
      <c r="F96">
        <f t="shared" si="5"/>
        <v>32.282289994205939</v>
      </c>
      <c r="G96">
        <f t="shared" si="5"/>
        <v>70.537202825535587</v>
      </c>
      <c r="H96">
        <f t="shared" si="5"/>
        <v>131.62635354231355</v>
      </c>
      <c r="I96">
        <f t="shared" si="5"/>
        <v>84.888425509285241</v>
      </c>
      <c r="J96">
        <f t="shared" si="5"/>
        <v>21.63383163491153</v>
      </c>
      <c r="K96">
        <f t="shared" si="5"/>
        <v>25.171984878769422</v>
      </c>
      <c r="L96">
        <f t="shared" si="5"/>
        <v>-2.2030503750229968</v>
      </c>
      <c r="M96">
        <f t="shared" si="5"/>
        <v>-51.002268605925281</v>
      </c>
      <c r="N96">
        <f t="shared" si="5"/>
        <v>-59.341478339114303</v>
      </c>
      <c r="O96">
        <f t="shared" si="5"/>
        <v>-58.742680570235734</v>
      </c>
      <c r="P96">
        <f t="shared" si="5"/>
        <v>-149.30062479088861</v>
      </c>
      <c r="Q96">
        <f t="shared" si="5"/>
        <v>-48.297405429151752</v>
      </c>
    </row>
    <row r="97" spans="1:17" x14ac:dyDescent="0.25">
      <c r="A97">
        <v>96</v>
      </c>
      <c r="B97">
        <v>2016</v>
      </c>
      <c r="C97" t="s">
        <v>15</v>
      </c>
      <c r="D97">
        <v>-48.19750296700488</v>
      </c>
      <c r="E97">
        <f t="shared" si="4"/>
        <v>-115.82040284133512</v>
      </c>
      <c r="F97">
        <f t="shared" si="5"/>
        <v>-49.415976342725401</v>
      </c>
      <c r="G97">
        <f t="shared" si="5"/>
        <v>32.282289994205939</v>
      </c>
      <c r="H97">
        <f t="shared" si="5"/>
        <v>70.537202825535587</v>
      </c>
      <c r="I97">
        <f t="shared" si="5"/>
        <v>131.62635354231355</v>
      </c>
      <c r="J97">
        <f t="shared" si="5"/>
        <v>84.888425509285241</v>
      </c>
      <c r="K97">
        <f t="shared" si="5"/>
        <v>21.63383163491153</v>
      </c>
      <c r="L97">
        <f t="shared" si="5"/>
        <v>25.171984878769422</v>
      </c>
      <c r="M97">
        <f t="shared" si="5"/>
        <v>-2.2030503750229968</v>
      </c>
      <c r="N97">
        <f t="shared" si="5"/>
        <v>-51.002268605925281</v>
      </c>
      <c r="O97">
        <f t="shared" si="5"/>
        <v>-59.341478339114303</v>
      </c>
      <c r="P97">
        <f t="shared" si="5"/>
        <v>-58.742680570235734</v>
      </c>
      <c r="Q97">
        <f t="shared" si="5"/>
        <v>-149.30062479088861</v>
      </c>
    </row>
    <row r="98" spans="1:17" x14ac:dyDescent="0.25">
      <c r="A98">
        <v>97</v>
      </c>
      <c r="B98">
        <v>2017</v>
      </c>
      <c r="C98" t="s">
        <v>4</v>
      </c>
      <c r="D98">
        <v>-69.750897907205172</v>
      </c>
      <c r="E98">
        <f t="shared" si="4"/>
        <v>-48.19750296700488</v>
      </c>
      <c r="F98">
        <f t="shared" si="5"/>
        <v>-115.82040284133512</v>
      </c>
      <c r="G98">
        <f t="shared" si="5"/>
        <v>-49.415976342725401</v>
      </c>
      <c r="H98">
        <f t="shared" si="5"/>
        <v>32.282289994205939</v>
      </c>
      <c r="I98">
        <f t="shared" si="5"/>
        <v>70.537202825535587</v>
      </c>
      <c r="J98">
        <f t="shared" si="5"/>
        <v>131.62635354231355</v>
      </c>
      <c r="K98">
        <f t="shared" si="5"/>
        <v>84.888425509285241</v>
      </c>
      <c r="L98">
        <f t="shared" si="5"/>
        <v>21.63383163491153</v>
      </c>
      <c r="M98">
        <f t="shared" si="5"/>
        <v>25.171984878769422</v>
      </c>
      <c r="N98">
        <f t="shared" si="5"/>
        <v>-2.2030503750229968</v>
      </c>
      <c r="O98">
        <f t="shared" si="5"/>
        <v>-51.002268605925281</v>
      </c>
      <c r="P98">
        <f t="shared" si="5"/>
        <v>-59.341478339114303</v>
      </c>
      <c r="Q98">
        <f t="shared" si="5"/>
        <v>-58.742680570235734</v>
      </c>
    </row>
    <row r="99" spans="1:17" x14ac:dyDescent="0.25">
      <c r="A99">
        <v>98</v>
      </c>
      <c r="B99">
        <v>2017</v>
      </c>
      <c r="C99" t="s">
        <v>5</v>
      </c>
      <c r="D99">
        <v>-42.759097656789436</v>
      </c>
      <c r="E99">
        <f t="shared" si="4"/>
        <v>-69.750897907205172</v>
      </c>
      <c r="F99">
        <f t="shared" si="5"/>
        <v>-48.19750296700488</v>
      </c>
      <c r="G99">
        <f t="shared" si="5"/>
        <v>-115.82040284133512</v>
      </c>
      <c r="H99">
        <f t="shared" si="5"/>
        <v>-49.415976342725401</v>
      </c>
      <c r="I99">
        <f t="shared" si="5"/>
        <v>32.282289994205939</v>
      </c>
      <c r="J99">
        <f t="shared" si="5"/>
        <v>70.537202825535587</v>
      </c>
      <c r="K99">
        <f t="shared" si="5"/>
        <v>131.62635354231355</v>
      </c>
      <c r="L99">
        <f t="shared" si="5"/>
        <v>84.888425509285241</v>
      </c>
      <c r="M99">
        <f t="shared" si="5"/>
        <v>21.63383163491153</v>
      </c>
      <c r="N99">
        <f t="shared" si="5"/>
        <v>25.171984878769422</v>
      </c>
      <c r="O99">
        <f t="shared" si="5"/>
        <v>-2.2030503750229968</v>
      </c>
      <c r="P99">
        <f t="shared" si="5"/>
        <v>-51.002268605925281</v>
      </c>
      <c r="Q99">
        <f t="shared" si="5"/>
        <v>-59.341478339114303</v>
      </c>
    </row>
    <row r="100" spans="1:17" x14ac:dyDescent="0.25">
      <c r="A100">
        <v>99</v>
      </c>
      <c r="B100">
        <v>2017</v>
      </c>
      <c r="C100" t="s">
        <v>6</v>
      </c>
      <c r="D100">
        <v>-47.659897440285306</v>
      </c>
      <c r="E100">
        <f t="shared" si="4"/>
        <v>-42.759097656789436</v>
      </c>
      <c r="F100">
        <f t="shared" si="5"/>
        <v>-69.750897907205172</v>
      </c>
      <c r="G100">
        <f t="shared" si="5"/>
        <v>-48.19750296700488</v>
      </c>
      <c r="H100">
        <f t="shared" si="5"/>
        <v>-115.82040284133512</v>
      </c>
      <c r="I100">
        <f t="shared" si="5"/>
        <v>-49.415976342725401</v>
      </c>
      <c r="J100">
        <f t="shared" si="5"/>
        <v>32.282289994205939</v>
      </c>
      <c r="K100">
        <f t="shared" si="5"/>
        <v>70.537202825535587</v>
      </c>
      <c r="L100">
        <f t="shared" si="5"/>
        <v>131.62635354231355</v>
      </c>
      <c r="M100">
        <f t="shared" si="5"/>
        <v>84.888425509285241</v>
      </c>
      <c r="N100">
        <f t="shared" si="5"/>
        <v>21.63383163491153</v>
      </c>
      <c r="O100">
        <f t="shared" si="5"/>
        <v>25.171984878769422</v>
      </c>
      <c r="P100">
        <f t="shared" si="5"/>
        <v>-2.2030503750229968</v>
      </c>
      <c r="Q100">
        <f t="shared" si="5"/>
        <v>-51.002268605925281</v>
      </c>
    </row>
    <row r="101" spans="1:17" x14ac:dyDescent="0.25">
      <c r="A101">
        <v>100</v>
      </c>
      <c r="B101">
        <v>2017</v>
      </c>
      <c r="C101" t="s">
        <v>7</v>
      </c>
      <c r="D101">
        <v>-26.837597573717233</v>
      </c>
      <c r="E101">
        <f t="shared" si="4"/>
        <v>-47.659897440285306</v>
      </c>
      <c r="F101">
        <f t="shared" si="5"/>
        <v>-42.759097656789436</v>
      </c>
      <c r="G101">
        <f t="shared" si="5"/>
        <v>-69.750897907205172</v>
      </c>
      <c r="H101">
        <f t="shared" si="5"/>
        <v>-48.19750296700488</v>
      </c>
      <c r="I101">
        <f t="shared" si="5"/>
        <v>-115.82040284133512</v>
      </c>
      <c r="J101">
        <f t="shared" si="5"/>
        <v>-49.415976342725401</v>
      </c>
      <c r="K101">
        <f t="shared" si="5"/>
        <v>32.282289994205939</v>
      </c>
      <c r="L101">
        <f t="shared" si="5"/>
        <v>70.537202825535587</v>
      </c>
      <c r="M101">
        <f t="shared" si="5"/>
        <v>131.62635354231355</v>
      </c>
      <c r="N101">
        <f t="shared" si="5"/>
        <v>84.888425509285241</v>
      </c>
      <c r="O101">
        <f t="shared" si="5"/>
        <v>21.63383163491153</v>
      </c>
      <c r="P101">
        <f t="shared" si="5"/>
        <v>25.171984878769422</v>
      </c>
      <c r="Q101">
        <f t="shared" si="5"/>
        <v>-2.2030503750229968</v>
      </c>
    </row>
    <row r="102" spans="1:17" x14ac:dyDescent="0.25">
      <c r="A102">
        <v>101</v>
      </c>
      <c r="B102">
        <v>2017</v>
      </c>
      <c r="C102" t="s">
        <v>8</v>
      </c>
      <c r="D102">
        <v>18.465235515694758</v>
      </c>
      <c r="E102">
        <f t="shared" si="4"/>
        <v>-26.837597573717233</v>
      </c>
      <c r="F102">
        <f t="shared" si="5"/>
        <v>-47.659897440285306</v>
      </c>
      <c r="G102">
        <f t="shared" si="5"/>
        <v>-42.759097656789436</v>
      </c>
      <c r="H102">
        <f t="shared" si="5"/>
        <v>-69.750897907205172</v>
      </c>
      <c r="I102">
        <f t="shared" si="5"/>
        <v>-48.19750296700488</v>
      </c>
      <c r="J102">
        <f t="shared" si="5"/>
        <v>-115.82040284133512</v>
      </c>
      <c r="K102">
        <f t="shared" si="5"/>
        <v>-49.415976342725401</v>
      </c>
      <c r="L102">
        <f t="shared" si="5"/>
        <v>32.282289994205939</v>
      </c>
      <c r="M102">
        <f t="shared" si="5"/>
        <v>70.537202825535587</v>
      </c>
      <c r="N102">
        <f t="shared" si="5"/>
        <v>131.62635354231355</v>
      </c>
      <c r="O102">
        <f t="shared" si="5"/>
        <v>84.888425509285241</v>
      </c>
      <c r="P102">
        <f t="shared" si="5"/>
        <v>21.63383163491153</v>
      </c>
      <c r="Q102">
        <f t="shared" si="5"/>
        <v>25.171984878769422</v>
      </c>
    </row>
    <row r="103" spans="1:17" x14ac:dyDescent="0.25">
      <c r="A103">
        <v>102</v>
      </c>
      <c r="B103">
        <v>2017</v>
      </c>
      <c r="C103" t="s">
        <v>9</v>
      </c>
      <c r="D103">
        <v>71.257004055321659</v>
      </c>
      <c r="E103">
        <f t="shared" si="4"/>
        <v>18.465235515694758</v>
      </c>
      <c r="F103">
        <f t="shared" si="5"/>
        <v>-26.837597573717233</v>
      </c>
      <c r="G103">
        <f t="shared" si="5"/>
        <v>-47.659897440285306</v>
      </c>
      <c r="H103">
        <f t="shared" si="5"/>
        <v>-42.759097656789436</v>
      </c>
      <c r="I103">
        <f t="shared" si="5"/>
        <v>-69.750897907205172</v>
      </c>
      <c r="J103">
        <f t="shared" si="5"/>
        <v>-48.19750296700488</v>
      </c>
      <c r="K103">
        <f t="shared" si="5"/>
        <v>-115.82040284133512</v>
      </c>
      <c r="L103">
        <f t="shared" si="5"/>
        <v>-49.415976342725401</v>
      </c>
      <c r="M103">
        <f t="shared" si="5"/>
        <v>32.282289994205939</v>
      </c>
      <c r="N103">
        <f t="shared" si="5"/>
        <v>70.537202825535587</v>
      </c>
      <c r="O103">
        <f t="shared" si="5"/>
        <v>131.62635354231355</v>
      </c>
      <c r="P103">
        <f t="shared" si="5"/>
        <v>84.888425509285241</v>
      </c>
      <c r="Q103">
        <f t="shared" si="5"/>
        <v>21.63383163491153</v>
      </c>
    </row>
    <row r="104" spans="1:17" x14ac:dyDescent="0.25">
      <c r="A104">
        <v>103</v>
      </c>
      <c r="B104">
        <v>2017</v>
      </c>
      <c r="C104" t="s">
        <v>10</v>
      </c>
      <c r="D104">
        <v>107.97325780914269</v>
      </c>
      <c r="E104">
        <f t="shared" si="4"/>
        <v>71.257004055321659</v>
      </c>
      <c r="F104">
        <f t="shared" si="5"/>
        <v>18.465235515694758</v>
      </c>
      <c r="G104">
        <f t="shared" si="5"/>
        <v>-26.837597573717233</v>
      </c>
      <c r="H104">
        <f t="shared" si="5"/>
        <v>-47.659897440285306</v>
      </c>
      <c r="I104">
        <f t="shared" si="5"/>
        <v>-42.759097656789436</v>
      </c>
      <c r="J104">
        <f t="shared" si="5"/>
        <v>-69.750897907205172</v>
      </c>
      <c r="K104">
        <f t="shared" si="5"/>
        <v>-48.19750296700488</v>
      </c>
      <c r="L104">
        <f t="shared" si="5"/>
        <v>-115.82040284133512</v>
      </c>
      <c r="M104">
        <f t="shared" si="5"/>
        <v>-49.415976342725401</v>
      </c>
      <c r="N104">
        <f t="shared" si="5"/>
        <v>32.282289994205939</v>
      </c>
      <c r="O104">
        <f t="shared" si="5"/>
        <v>70.537202825535587</v>
      </c>
      <c r="P104">
        <f t="shared" si="5"/>
        <v>131.62635354231355</v>
      </c>
      <c r="Q104">
        <f t="shared" si="5"/>
        <v>84.888425509285241</v>
      </c>
    </row>
    <row r="105" spans="1:17" x14ac:dyDescent="0.25">
      <c r="A105">
        <v>104</v>
      </c>
      <c r="B105">
        <v>2017</v>
      </c>
      <c r="C105" t="s">
        <v>11</v>
      </c>
      <c r="D105">
        <v>126.76568052422232</v>
      </c>
      <c r="E105">
        <f t="shared" si="4"/>
        <v>107.97325780914269</v>
      </c>
      <c r="F105">
        <f t="shared" si="5"/>
        <v>71.257004055321659</v>
      </c>
      <c r="G105">
        <f t="shared" si="5"/>
        <v>18.465235515694758</v>
      </c>
      <c r="H105">
        <f t="shared" si="5"/>
        <v>-26.837597573717233</v>
      </c>
      <c r="I105">
        <f t="shared" si="5"/>
        <v>-47.659897440285306</v>
      </c>
      <c r="J105">
        <f t="shared" si="5"/>
        <v>-42.759097656789436</v>
      </c>
      <c r="K105">
        <f t="shared" si="5"/>
        <v>-69.750897907205172</v>
      </c>
      <c r="L105">
        <f t="shared" si="5"/>
        <v>-48.19750296700488</v>
      </c>
      <c r="M105">
        <f t="shared" si="5"/>
        <v>-115.82040284133512</v>
      </c>
      <c r="N105">
        <f t="shared" si="5"/>
        <v>-49.415976342725401</v>
      </c>
      <c r="O105">
        <f t="shared" si="5"/>
        <v>32.282289994205939</v>
      </c>
      <c r="P105">
        <f t="shared" si="5"/>
        <v>70.537202825535587</v>
      </c>
      <c r="Q105">
        <f t="shared" si="5"/>
        <v>131.62635354231355</v>
      </c>
    </row>
    <row r="106" spans="1:17" x14ac:dyDescent="0.25">
      <c r="A106">
        <v>105</v>
      </c>
      <c r="B106">
        <v>2017</v>
      </c>
      <c r="C106" t="s">
        <v>12</v>
      </c>
      <c r="D106">
        <v>88.95788381847558</v>
      </c>
      <c r="E106">
        <f t="shared" si="4"/>
        <v>126.76568052422232</v>
      </c>
      <c r="F106">
        <f t="shared" si="5"/>
        <v>107.97325780914269</v>
      </c>
      <c r="G106">
        <f t="shared" si="5"/>
        <v>71.257004055321659</v>
      </c>
      <c r="H106">
        <f t="shared" si="5"/>
        <v>18.465235515694758</v>
      </c>
      <c r="I106">
        <f t="shared" si="5"/>
        <v>-26.837597573717233</v>
      </c>
      <c r="J106">
        <f t="shared" si="5"/>
        <v>-47.659897440285306</v>
      </c>
      <c r="K106">
        <f t="shared" si="5"/>
        <v>-42.759097656789436</v>
      </c>
      <c r="L106">
        <f t="shared" si="5"/>
        <v>-69.750897907205172</v>
      </c>
      <c r="M106">
        <f t="shared" si="5"/>
        <v>-48.19750296700488</v>
      </c>
      <c r="N106">
        <f t="shared" si="5"/>
        <v>-115.82040284133512</v>
      </c>
      <c r="O106">
        <f t="shared" si="5"/>
        <v>-49.415976342725401</v>
      </c>
      <c r="P106">
        <f t="shared" si="5"/>
        <v>32.282289994205939</v>
      </c>
      <c r="Q106">
        <f t="shared" si="5"/>
        <v>70.537202825535587</v>
      </c>
    </row>
    <row r="108" spans="1:17" ht="23.25" x14ac:dyDescent="0.35">
      <c r="E108" s="23">
        <f>CORREL($D3:$D106,E3:E106)</f>
        <v>0.69985271990647169</v>
      </c>
      <c r="F108" s="23">
        <f t="shared" ref="F108:Q108" si="6">CORREL($D3:$D106,F3:F106)</f>
        <v>0.3094138956562546</v>
      </c>
      <c r="G108" s="23">
        <f t="shared" si="6"/>
        <v>-7.3731686953072972E-2</v>
      </c>
      <c r="H108" s="23">
        <f t="shared" si="6"/>
        <v>-0.41193605114562698</v>
      </c>
      <c r="I108" s="23">
        <f t="shared" si="6"/>
        <v>-0.61131999886261512</v>
      </c>
      <c r="J108" s="23">
        <f t="shared" si="6"/>
        <v>-0.68353657100612719</v>
      </c>
      <c r="K108" s="23">
        <f>CORREL($D3:$D106,K3:K106)</f>
        <v>-0.6064261441015073</v>
      </c>
      <c r="L108" s="23">
        <f t="shared" si="6"/>
        <v>-0.41189633077012072</v>
      </c>
      <c r="M108" s="23">
        <f t="shared" si="6"/>
        <v>-9.8459002056540623E-2</v>
      </c>
      <c r="N108" s="23">
        <f t="shared" si="6"/>
        <v>0.27608497346605859</v>
      </c>
      <c r="O108" s="23">
        <f t="shared" si="6"/>
        <v>0.67713619436335148</v>
      </c>
      <c r="P108" s="23">
        <f t="shared" si="6"/>
        <v>0.89643178047753003</v>
      </c>
      <c r="Q108" s="23">
        <f>CORREL($D15:$D106,Q15:Q106)</f>
        <v>0.66381998172085244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45"/>
  <sheetViews>
    <sheetView workbookViewId="0">
      <selection activeCell="J28" sqref="J28"/>
    </sheetView>
  </sheetViews>
  <sheetFormatPr defaultRowHeight="15" x14ac:dyDescent="0.25"/>
  <cols>
    <col min="1" max="1" width="11.85546875" bestFit="1" customWidth="1"/>
    <col min="8" max="8" width="11.85546875" customWidth="1"/>
  </cols>
  <sheetData>
    <row r="13" spans="1:5" ht="15.75" thickBot="1" x14ac:dyDescent="0.3">
      <c r="C13" t="s">
        <v>58</v>
      </c>
      <c r="D13" t="s">
        <v>57</v>
      </c>
      <c r="E13" t="s">
        <v>60</v>
      </c>
    </row>
    <row r="14" spans="1:5" x14ac:dyDescent="0.25">
      <c r="A14" s="33">
        <v>2008</v>
      </c>
      <c r="B14" s="34" t="s">
        <v>53</v>
      </c>
    </row>
    <row r="15" spans="1:5" x14ac:dyDescent="0.25">
      <c r="A15" s="35">
        <v>2008</v>
      </c>
      <c r="B15" s="36" t="s">
        <v>54</v>
      </c>
    </row>
    <row r="16" spans="1:5" x14ac:dyDescent="0.25">
      <c r="A16" s="35">
        <v>2008</v>
      </c>
      <c r="B16" s="36" t="s">
        <v>55</v>
      </c>
      <c r="D16" s="41" t="s">
        <v>59</v>
      </c>
    </row>
    <row r="17" spans="1:18" ht="15.75" thickBot="1" x14ac:dyDescent="0.3">
      <c r="A17" s="37">
        <v>2008</v>
      </c>
      <c r="B17" s="38" t="s">
        <v>56</v>
      </c>
      <c r="D17" s="41" t="s">
        <v>59</v>
      </c>
    </row>
    <row r="18" spans="1:18" ht="23.25" x14ac:dyDescent="0.35">
      <c r="A18" s="39">
        <f>A14+1</f>
        <v>2009</v>
      </c>
      <c r="B18" s="40" t="str">
        <f>B14</f>
        <v>I</v>
      </c>
      <c r="D18" s="41" t="s">
        <v>59</v>
      </c>
    </row>
    <row r="19" spans="1:18" x14ac:dyDescent="0.25">
      <c r="A19" s="29">
        <f t="shared" ref="A19:A44" si="0">A15+1</f>
        <v>2009</v>
      </c>
      <c r="B19" s="30" t="str">
        <f t="shared" ref="B19:B44" si="1">B15</f>
        <v>II</v>
      </c>
      <c r="C19">
        <v>426</v>
      </c>
      <c r="D19" s="41">
        <v>307</v>
      </c>
      <c r="E19">
        <f>C19/D19</f>
        <v>1.3876221498371335</v>
      </c>
    </row>
    <row r="20" spans="1:18" x14ac:dyDescent="0.25">
      <c r="A20" s="29">
        <f t="shared" si="0"/>
        <v>2009</v>
      </c>
      <c r="B20" s="30" t="str">
        <f t="shared" si="1"/>
        <v>III</v>
      </c>
      <c r="D20" s="41" t="s">
        <v>59</v>
      </c>
    </row>
    <row r="21" spans="1:18" ht="19.5" thickBot="1" x14ac:dyDescent="0.35">
      <c r="A21" s="31">
        <f t="shared" si="0"/>
        <v>2009</v>
      </c>
      <c r="B21" s="32" t="str">
        <f t="shared" si="1"/>
        <v>IV</v>
      </c>
      <c r="D21" s="41" t="s">
        <v>59</v>
      </c>
      <c r="G21" s="4" t="s">
        <v>61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ht="18.75" x14ac:dyDescent="0.3">
      <c r="A22" s="27">
        <f t="shared" si="0"/>
        <v>2010</v>
      </c>
      <c r="B22" s="28" t="str">
        <f t="shared" si="1"/>
        <v>I</v>
      </c>
      <c r="D22" s="41" t="s">
        <v>59</v>
      </c>
      <c r="G22" s="4" t="s">
        <v>62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ht="18.75" x14ac:dyDescent="0.3">
      <c r="A23" s="29">
        <f t="shared" si="0"/>
        <v>2010</v>
      </c>
      <c r="B23" s="30" t="str">
        <f t="shared" si="1"/>
        <v>II</v>
      </c>
      <c r="C23">
        <v>650</v>
      </c>
      <c r="D23" s="41">
        <v>464</v>
      </c>
      <c r="E23">
        <f>C23/D23</f>
        <v>1.4008620689655173</v>
      </c>
      <c r="G23" s="4" t="s">
        <v>63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 x14ac:dyDescent="0.25">
      <c r="A24" s="29">
        <f t="shared" si="0"/>
        <v>2010</v>
      </c>
      <c r="B24" s="30" t="str">
        <f t="shared" si="1"/>
        <v>III</v>
      </c>
      <c r="D24" s="41" t="s">
        <v>59</v>
      </c>
    </row>
    <row r="25" spans="1:18" ht="24" thickBot="1" x14ac:dyDescent="0.4">
      <c r="A25" s="31">
        <f t="shared" si="0"/>
        <v>2010</v>
      </c>
      <c r="B25" s="32" t="str">
        <f t="shared" si="1"/>
        <v>IV</v>
      </c>
      <c r="D25" s="41" t="s">
        <v>59</v>
      </c>
      <c r="G25" s="23">
        <f>AVERAGE(E19,E23,E27,E31)</f>
        <v>1.3811061412216099</v>
      </c>
    </row>
    <row r="26" spans="1:18" x14ac:dyDescent="0.25">
      <c r="A26" s="27">
        <f t="shared" si="0"/>
        <v>2011</v>
      </c>
      <c r="B26" s="28" t="str">
        <f t="shared" si="1"/>
        <v>I</v>
      </c>
      <c r="D26" s="41" t="s">
        <v>59</v>
      </c>
    </row>
    <row r="27" spans="1:18" ht="18.75" x14ac:dyDescent="0.3">
      <c r="A27" s="29">
        <f t="shared" si="0"/>
        <v>2011</v>
      </c>
      <c r="B27" s="30" t="str">
        <f t="shared" si="1"/>
        <v>II</v>
      </c>
      <c r="C27">
        <v>730</v>
      </c>
      <c r="D27" s="41">
        <v>549</v>
      </c>
      <c r="E27">
        <f>C27/D27</f>
        <v>1.3296903460837888</v>
      </c>
      <c r="G27" s="4" t="s">
        <v>64</v>
      </c>
    </row>
    <row r="28" spans="1:18" x14ac:dyDescent="0.25">
      <c r="A28" s="29">
        <f t="shared" si="0"/>
        <v>2011</v>
      </c>
      <c r="B28" s="30" t="str">
        <f t="shared" si="1"/>
        <v>III</v>
      </c>
      <c r="D28" s="41" t="s">
        <v>59</v>
      </c>
    </row>
    <row r="29" spans="1:18" ht="15.75" thickBot="1" x14ac:dyDescent="0.3">
      <c r="A29" s="31">
        <f t="shared" si="0"/>
        <v>2011</v>
      </c>
      <c r="B29" s="32" t="str">
        <f t="shared" si="1"/>
        <v>IV</v>
      </c>
      <c r="D29" s="41" t="s">
        <v>59</v>
      </c>
    </row>
    <row r="30" spans="1:18" x14ac:dyDescent="0.25">
      <c r="A30" s="27">
        <f t="shared" si="0"/>
        <v>2012</v>
      </c>
      <c r="B30" s="28" t="str">
        <f t="shared" si="1"/>
        <v>I</v>
      </c>
      <c r="D30" s="42" t="s">
        <v>59</v>
      </c>
    </row>
    <row r="31" spans="1:18" x14ac:dyDescent="0.25">
      <c r="A31" s="29">
        <f t="shared" si="0"/>
        <v>2012</v>
      </c>
      <c r="B31" s="30" t="str">
        <f t="shared" si="1"/>
        <v>II</v>
      </c>
      <c r="C31">
        <v>810</v>
      </c>
      <c r="D31" s="41">
        <v>576</v>
      </c>
      <c r="E31">
        <f>C31/D31</f>
        <v>1.40625</v>
      </c>
    </row>
    <row r="32" spans="1:18" x14ac:dyDescent="0.25">
      <c r="A32" s="29">
        <f t="shared" si="0"/>
        <v>2012</v>
      </c>
      <c r="B32" s="30" t="str">
        <f t="shared" si="1"/>
        <v>III</v>
      </c>
    </row>
    <row r="33" spans="1:2" ht="15.75" thickBot="1" x14ac:dyDescent="0.3">
      <c r="A33" s="31">
        <f t="shared" si="0"/>
        <v>2012</v>
      </c>
      <c r="B33" s="32" t="str">
        <f t="shared" si="1"/>
        <v>IV</v>
      </c>
    </row>
    <row r="34" spans="1:2" x14ac:dyDescent="0.25">
      <c r="A34" s="27"/>
      <c r="B34" s="28"/>
    </row>
    <row r="35" spans="1:2" x14ac:dyDescent="0.25">
      <c r="A35" s="29"/>
      <c r="B35" s="30"/>
    </row>
    <row r="36" spans="1:2" x14ac:dyDescent="0.25">
      <c r="A36" s="29"/>
      <c r="B36" s="30"/>
    </row>
    <row r="37" spans="1:2" ht="15.75" thickBot="1" x14ac:dyDescent="0.3">
      <c r="A37" s="31"/>
      <c r="B37" s="32"/>
    </row>
    <row r="38" spans="1:2" x14ac:dyDescent="0.25">
      <c r="A38" s="27"/>
      <c r="B38" s="28"/>
    </row>
    <row r="39" spans="1:2" x14ac:dyDescent="0.25">
      <c r="A39" s="29"/>
      <c r="B39" s="30"/>
    </row>
    <row r="40" spans="1:2" x14ac:dyDescent="0.25">
      <c r="A40" s="29"/>
      <c r="B40" s="30"/>
    </row>
    <row r="41" spans="1:2" ht="15.75" thickBot="1" x14ac:dyDescent="0.3">
      <c r="A41" s="31"/>
      <c r="B41" s="32"/>
    </row>
    <row r="42" spans="1:2" x14ac:dyDescent="0.25">
      <c r="A42" s="27"/>
      <c r="B42" s="28"/>
    </row>
    <row r="43" spans="1:2" x14ac:dyDescent="0.25">
      <c r="A43" s="29"/>
      <c r="B43" s="30"/>
    </row>
    <row r="44" spans="1:2" x14ac:dyDescent="0.25">
      <c r="A44" s="29"/>
      <c r="B44" s="30"/>
    </row>
    <row r="45" spans="1:2" ht="15.75" thickBot="1" x14ac:dyDescent="0.3">
      <c r="A45" s="31"/>
      <c r="B45" s="3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Q32"/>
  <sheetViews>
    <sheetView workbookViewId="0">
      <selection activeCell="R4" sqref="R4"/>
    </sheetView>
  </sheetViews>
  <sheetFormatPr defaultRowHeight="15" x14ac:dyDescent="0.25"/>
  <cols>
    <col min="17" max="17" width="12.85546875" customWidth="1"/>
  </cols>
  <sheetData>
    <row r="3" spans="9:17" ht="15.75" thickBot="1" x14ac:dyDescent="0.3">
      <c r="K3" t="s">
        <v>65</v>
      </c>
      <c r="M3" t="s">
        <v>66</v>
      </c>
      <c r="N3" t="s">
        <v>67</v>
      </c>
      <c r="O3" t="s">
        <v>68</v>
      </c>
      <c r="P3" t="s">
        <v>69</v>
      </c>
      <c r="Q3" t="s">
        <v>70</v>
      </c>
    </row>
    <row r="4" spans="9:17" ht="23.25" x14ac:dyDescent="0.35">
      <c r="I4" s="27">
        <v>2013</v>
      </c>
      <c r="J4" s="44">
        <v>24</v>
      </c>
      <c r="K4" s="23">
        <v>113</v>
      </c>
      <c r="L4" s="23">
        <v>0.8</v>
      </c>
      <c r="M4" s="47">
        <f>70+2*J4</f>
        <v>118</v>
      </c>
      <c r="N4" s="47">
        <f>M4*L4</f>
        <v>94.4</v>
      </c>
      <c r="O4" s="47">
        <f>K4-N4</f>
        <v>18.599999999999994</v>
      </c>
      <c r="P4" s="47">
        <f>ABS(O4)</f>
        <v>18.599999999999994</v>
      </c>
      <c r="Q4" s="47">
        <f>P4/K4</f>
        <v>0.16460176991150438</v>
      </c>
    </row>
    <row r="5" spans="9:17" ht="23.25" x14ac:dyDescent="0.35">
      <c r="I5" s="29">
        <v>2013</v>
      </c>
      <c r="J5" s="45">
        <v>25</v>
      </c>
      <c r="K5" s="23">
        <v>116</v>
      </c>
      <c r="L5" s="23">
        <v>0.9</v>
      </c>
      <c r="M5" s="47">
        <f t="shared" ref="M5:M7" si="0">70+2*J5</f>
        <v>120</v>
      </c>
      <c r="N5" s="47">
        <f t="shared" ref="N5:N7" si="1">M5*L5</f>
        <v>108</v>
      </c>
      <c r="O5" s="47">
        <f t="shared" ref="O5:O7" si="2">K5-N5</f>
        <v>8</v>
      </c>
      <c r="P5" s="47">
        <f t="shared" ref="P5:P7" si="3">ABS(O5)</f>
        <v>8</v>
      </c>
      <c r="Q5" s="47">
        <f t="shared" ref="Q5:Q7" si="4">P5/K5</f>
        <v>6.8965517241379309E-2</v>
      </c>
    </row>
    <row r="6" spans="9:17" ht="23.25" x14ac:dyDescent="0.35">
      <c r="I6" s="29">
        <v>2013</v>
      </c>
      <c r="J6" s="45">
        <v>26</v>
      </c>
      <c r="K6" s="23">
        <v>124</v>
      </c>
      <c r="L6" s="23">
        <v>1.2</v>
      </c>
      <c r="M6" s="47">
        <f t="shared" si="0"/>
        <v>122</v>
      </c>
      <c r="N6" s="47">
        <f t="shared" si="1"/>
        <v>146.4</v>
      </c>
      <c r="O6" s="47">
        <f t="shared" si="2"/>
        <v>-22.400000000000006</v>
      </c>
      <c r="P6" s="47">
        <f t="shared" si="3"/>
        <v>22.400000000000006</v>
      </c>
      <c r="Q6" s="47">
        <f t="shared" si="4"/>
        <v>0.18064516129032263</v>
      </c>
    </row>
    <row r="7" spans="9:17" ht="24" thickBot="1" x14ac:dyDescent="0.4">
      <c r="I7" s="31">
        <v>2013</v>
      </c>
      <c r="J7" s="46">
        <v>27</v>
      </c>
      <c r="K7" s="23">
        <v>120</v>
      </c>
      <c r="L7" s="23">
        <v>1.1000000000000001</v>
      </c>
      <c r="M7" s="47">
        <f t="shared" si="0"/>
        <v>124</v>
      </c>
      <c r="N7" s="47">
        <f t="shared" si="1"/>
        <v>136.4</v>
      </c>
      <c r="O7" s="47">
        <f t="shared" si="2"/>
        <v>-16.400000000000006</v>
      </c>
      <c r="P7" s="47">
        <f t="shared" si="3"/>
        <v>16.400000000000006</v>
      </c>
      <c r="Q7" s="47">
        <f t="shared" si="4"/>
        <v>0.13666666666666671</v>
      </c>
    </row>
    <row r="8" spans="9:17" ht="23.25" x14ac:dyDescent="0.35">
      <c r="K8" s="23"/>
      <c r="L8" s="23"/>
      <c r="M8" s="23"/>
    </row>
    <row r="9" spans="9:17" ht="23.25" x14ac:dyDescent="0.35">
      <c r="P9" t="s">
        <v>71</v>
      </c>
      <c r="Q9" s="48">
        <f>AVERAGE(Q4:Q7)</f>
        <v>0.13771977877746827</v>
      </c>
    </row>
    <row r="30" spans="11:12" x14ac:dyDescent="0.25">
      <c r="K30">
        <v>2014</v>
      </c>
      <c r="L30">
        <v>28</v>
      </c>
    </row>
    <row r="31" spans="11:12" x14ac:dyDescent="0.25">
      <c r="K31">
        <v>2014</v>
      </c>
      <c r="L31">
        <v>29</v>
      </c>
    </row>
    <row r="32" spans="11:12" x14ac:dyDescent="0.25">
      <c r="K32">
        <v>2014</v>
      </c>
      <c r="L32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mod moltiplicativo</vt:lpstr>
      <vt:lpstr>mod additivo</vt:lpstr>
      <vt:lpstr>correlogramma</vt:lpstr>
      <vt:lpstr>serie"detrendizzata"</vt:lpstr>
      <vt:lpstr>esercizio1</vt:lpstr>
      <vt:lpstr>esercizio1(soluz)</vt:lpstr>
      <vt:lpstr>esercizio2</vt:lpstr>
      <vt:lpstr>esercizio2(soluz)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2018-04-23T14:06:16Z</dcterms:created>
  <dcterms:modified xsi:type="dcterms:W3CDTF">2018-04-26T11:48:04Z</dcterms:modified>
</cp:coreProperties>
</file>