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spite\Desktop\"/>
    </mc:Choice>
  </mc:AlternateContent>
  <bookViews>
    <workbookView xWindow="0" yWindow="0" windowWidth="15360" windowHeight="7650" tabRatio="653" activeTab="6"/>
  </bookViews>
  <sheets>
    <sheet name="ES_1" sheetId="1" r:id="rId1"/>
    <sheet name="ES_2" sheetId="3" r:id="rId2"/>
    <sheet name="Foglio1" sheetId="10" r:id="rId3"/>
    <sheet name="ES_3" sheetId="4" r:id="rId4"/>
    <sheet name="ES_4" sheetId="8" r:id="rId5"/>
    <sheet name="ES_5" sheetId="5" r:id="rId6"/>
    <sheet name="ES_6" sheetId="9" r:id="rId7"/>
  </sheets>
  <calcPr calcId="162913"/>
  <pivotCaches>
    <pivotCache cacheId="6" r:id="rId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5" l="1"/>
  <c r="F13" i="5"/>
  <c r="M13" i="5" s="1"/>
  <c r="M16" i="5"/>
  <c r="L16" i="5"/>
  <c r="L13" i="5"/>
  <c r="L15" i="5"/>
  <c r="L12" i="5"/>
  <c r="F10" i="5"/>
  <c r="F9" i="5"/>
  <c r="F7" i="5"/>
  <c r="F6" i="5"/>
  <c r="I4" i="4"/>
  <c r="I5" i="4"/>
  <c r="I3"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3" i="4"/>
  <c r="I14" i="4"/>
  <c r="I15" i="4"/>
  <c r="I16" i="4"/>
  <c r="I17" i="4"/>
  <c r="I18" i="4"/>
  <c r="I19" i="4"/>
  <c r="I20" i="4"/>
  <c r="I12"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F106" i="3"/>
  <c r="B105" i="3"/>
  <c r="C105" i="3"/>
  <c r="F4"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5" i="3"/>
  <c r="J22" i="3"/>
  <c r="I22" i="3"/>
  <c r="B3" i="3"/>
  <c r="D3" i="3"/>
  <c r="I12" i="3"/>
  <c r="I10" i="3"/>
  <c r="M6" i="1"/>
  <c r="L6" i="1"/>
  <c r="L9" i="1" s="1"/>
  <c r="K6" i="1"/>
  <c r="K9" i="1" s="1"/>
  <c r="K12" i="1"/>
  <c r="K8" i="1"/>
  <c r="K11" i="1" l="1"/>
  <c r="M12" i="1" s="1"/>
</calcChain>
</file>

<file path=xl/sharedStrings.xml><?xml version="1.0" encoding="utf-8"?>
<sst xmlns="http://schemas.openxmlformats.org/spreadsheetml/2006/main" count="96" uniqueCount="73">
  <si>
    <t>SCENARIO</t>
  </si>
  <si>
    <t>IL RAPPORTO DI CONCENTRAZIONE</t>
  </si>
  <si>
    <t>Diminui-sce</t>
  </si>
  <si>
    <t>Va a 0</t>
  </si>
  <si>
    <t>Va a 1</t>
  </si>
  <si>
    <t>Rimane uguale</t>
  </si>
  <si>
    <t>Non si può dire</t>
  </si>
  <si>
    <t>Il più ricco e il più povero si scambiano la ricchezza posseduta</t>
  </si>
  <si>
    <t>Si dimezza la ricchezza a tutti e 3</t>
  </si>
  <si>
    <t>Si raddoppia la ricchezza a tutti e tre</t>
  </si>
  <si>
    <t>Si prende a tutti la ricchezza posseduta e si ripartisce il ricavato in parti uguali</t>
  </si>
  <si>
    <t>Aumenta</t>
  </si>
  <si>
    <t>È stato calcolato il rapporto di concentrazione sulla ricchezza di tre individui, tutti in possesso di somme differenti. Dire cosa succede al rapporto di concentrazione in corrispondenza dei seguenti scenari (mettere una X nelle caselle appropriate)</t>
  </si>
  <si>
    <t>ESERCIZIO 1</t>
  </si>
  <si>
    <t>ESERCIZIO 2</t>
  </si>
  <si>
    <t>Famiglia</t>
  </si>
  <si>
    <t>Reddito</t>
  </si>
  <si>
    <t>Consumo</t>
  </si>
  <si>
    <t>N Comp</t>
  </si>
  <si>
    <t>Zona</t>
  </si>
  <si>
    <t>Qui di seguito sono riportati i dati rilevati su una popolazione di 100 famiglie relativamente ai seguenti caratteri: Reddito mensile, Consumo mensile, Numero di componenti, Zona di residenza.</t>
  </si>
  <si>
    <t>ESERCIZIO 4</t>
  </si>
  <si>
    <t>n° comp</t>
  </si>
  <si>
    <t>coeff di equiv</t>
  </si>
  <si>
    <t>Scala di Equivalenza dell'Istat</t>
  </si>
  <si>
    <t>ESERCIZIO 5</t>
  </si>
  <si>
    <t>1. Costruire un intervallo di stima per il reddito medio della popolazione al livello di confidenza del 95%</t>
  </si>
  <si>
    <t>1.</t>
  </si>
  <si>
    <t>Calcolare il reddito medio</t>
  </si>
  <si>
    <t>2.</t>
  </si>
  <si>
    <t>Calcolare il consumo mediano</t>
  </si>
  <si>
    <t>3.</t>
  </si>
  <si>
    <t>4.</t>
  </si>
  <si>
    <t>5.</t>
  </si>
  <si>
    <t>Calcolare la propensione media al consumo delle 100 famiglie</t>
  </si>
  <si>
    <t>Dire quale dei due caratteri numero di componenti e reddito presenta una maggiore variabilità</t>
  </si>
  <si>
    <t>reddito medio</t>
  </si>
  <si>
    <t>consumo mediano</t>
  </si>
  <si>
    <t>Calcolare il coefficiente di correlazione tra consumi  e reddito</t>
  </si>
  <si>
    <t>correl cons redd</t>
  </si>
  <si>
    <t>constot/redtot</t>
  </si>
  <si>
    <t>media prop indiv</t>
  </si>
  <si>
    <t>A ciascuno vengono tolti 500 euro</t>
  </si>
  <si>
    <t>A ciascuno vengono aggiunti 2000 euro</t>
  </si>
  <si>
    <r>
      <t xml:space="preserve">Utilizzando la Scala di Equivalenza adottata dall’Istat e riportata qui sotto, dire in quale zona del Paese le famiglie di cui all'esercizio 2 hanno </t>
    </r>
    <r>
      <rPr>
        <u/>
        <sz val="12"/>
        <color theme="1"/>
        <rFont val="Arial"/>
        <family val="2"/>
      </rPr>
      <t>mediamente</t>
    </r>
    <r>
      <rPr>
        <sz val="12"/>
        <color theme="1"/>
        <rFont val="Arial"/>
        <family val="2"/>
      </rPr>
      <t xml:space="preserve"> un tenore di vita più elevato (il reddito medio equivalente è maggiore)</t>
    </r>
  </si>
  <si>
    <t xml:space="preserve">ESERCIZIO 3 </t>
  </si>
  <si>
    <t>Assumendo che le prime dieci famiglie dell'esercizio2 (quelle evidenziate) foglio 3 siano un campione casuale estratto dalle 100 famiglie che compongono la popolazione</t>
  </si>
  <si>
    <t xml:space="preserve">2. Verificare se il reddito medio della popolazione delle 100 famiglie è compreso nell’intervallo e commentare brevemente. </t>
  </si>
  <si>
    <t>Considerando le famiglie di cui all'esercizio 2, misurare, attraverso un opportuno indice, l'associazione esistente tra reddito e zona di residenza</t>
  </si>
  <si>
    <t>ESERCIZIO 6</t>
  </si>
  <si>
    <t>sia la scala di equivalenza pari a 0,5+0,25N, dove N è il numero dei componenti.</t>
  </si>
  <si>
    <t>scenario 1</t>
  </si>
  <si>
    <t>scenario 2</t>
  </si>
  <si>
    <t>scenario 3</t>
  </si>
  <si>
    <t>se i prezzi ogni anno aumentano del 5% rispetto all'anno precedente, quale delle tre famiglie seguenti sta meglio?</t>
  </si>
  <si>
    <t>famiglia di 2 componenti all'anno 0 con 2000 euro mensili</t>
  </si>
  <si>
    <t>famiglia di 3 componenti all'anno 1 con 2600 euro mensili</t>
  </si>
  <si>
    <t>famiglia di 4 componenti all'anno 2 con 3300 euro mensili</t>
  </si>
  <si>
    <t>la variabilita' di  xxx è MINORE/maggiore della variabilità di yyyy</t>
  </si>
  <si>
    <t>x</t>
  </si>
  <si>
    <t>coeffequiva1</t>
  </si>
  <si>
    <t>coeffequiva2</t>
  </si>
  <si>
    <t>coeffequiva3</t>
  </si>
  <si>
    <t>reddeq</t>
  </si>
  <si>
    <t>Etichette di riga</t>
  </si>
  <si>
    <t>Totale complessivo</t>
  </si>
  <si>
    <t>Media di reddeq</t>
  </si>
  <si>
    <t>m</t>
  </si>
  <si>
    <t>s</t>
  </si>
  <si>
    <t>Xbar</t>
  </si>
  <si>
    <t>sì, casca dentro l'intervallo, come d'altra parte succede 19 volte su 20 visto come ho costruito l'intervallo</t>
  </si>
  <si>
    <t>l'intorno nel caso di sigma nota (uso la norm std)sarà</t>
  </si>
  <si>
    <t>l'intorno nel caso di sigma ignota (uso la t di stud con 9 gdl) sarà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</si>
</sst>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6" formatCode="0.0%"/>
    <numFmt numFmtId="169" formatCode="0.0000000"/>
  </numFmts>
  <fonts count="24" x14ac:knownFonts="1">
    <font>
      <sz val="11"/>
      <color theme="1"/>
      <name val="Calibri"/>
      <family val="2"/>
      <scheme val="minor"/>
    </font>
    <font>
      <sz val="11"/>
      <name val="Arial"/>
      <family val="2"/>
    </font>
    <font>
      <b/>
      <sz val="10"/>
      <name val="Arial"/>
      <family val="2"/>
    </font>
    <font>
      <sz val="10"/>
      <name val="Arial"/>
      <family val="2"/>
    </font>
    <font>
      <sz val="12"/>
      <color theme="1"/>
      <name val="Arial"/>
      <family val="2"/>
    </font>
    <font>
      <b/>
      <sz val="12"/>
      <name val="Arial"/>
      <family val="2"/>
    </font>
    <font>
      <sz val="11"/>
      <color theme="1"/>
      <name val="Arial"/>
      <family val="2"/>
    </font>
    <font>
      <sz val="12"/>
      <name val="Arial"/>
      <family val="2"/>
    </font>
    <font>
      <sz val="10"/>
      <color theme="1"/>
      <name val="Arial"/>
      <family val="2"/>
    </font>
    <font>
      <b/>
      <sz val="11"/>
      <color rgb="FFFF0000"/>
      <name val="Arial"/>
      <family val="2"/>
    </font>
    <font>
      <b/>
      <sz val="12"/>
      <color theme="1"/>
      <name val="Arial"/>
      <family val="2"/>
    </font>
    <font>
      <b/>
      <sz val="12"/>
      <color rgb="FFFF0000"/>
      <name val="Arial"/>
      <family val="2"/>
    </font>
    <font>
      <sz val="12"/>
      <color theme="1"/>
      <name val="Calibri"/>
      <family val="2"/>
      <scheme val="minor"/>
    </font>
    <font>
      <b/>
      <sz val="11"/>
      <color theme="1"/>
      <name val="Arial"/>
      <family val="2"/>
    </font>
    <font>
      <u/>
      <sz val="12"/>
      <color theme="1"/>
      <name val="Arial"/>
      <family val="2"/>
    </font>
    <font>
      <b/>
      <sz val="11"/>
      <name val="Arial"/>
      <family val="2"/>
    </font>
    <font>
      <sz val="11"/>
      <color theme="1"/>
      <name val="Calibri"/>
      <family val="2"/>
      <scheme val="minor"/>
    </font>
    <font>
      <b/>
      <sz val="14"/>
      <name val="Arial"/>
      <family val="2"/>
    </font>
    <font>
      <b/>
      <sz val="14"/>
      <color rgb="FFFF0000"/>
      <name val="Arial"/>
      <family val="2"/>
    </font>
    <font>
      <sz val="20"/>
      <color theme="1"/>
      <name val="Arial"/>
      <family val="2"/>
    </font>
    <font>
      <sz val="26"/>
      <color theme="1"/>
      <name val="Arial"/>
      <family val="2"/>
    </font>
    <font>
      <sz val="11"/>
      <color theme="1"/>
      <name val="Symbol"/>
      <family val="1"/>
      <charset val="2"/>
    </font>
    <font>
      <sz val="12"/>
      <color theme="1"/>
      <name val="Symbol"/>
      <family val="1"/>
      <charset val="2"/>
    </font>
    <font>
      <sz val="1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9" fontId="16" fillId="0" borderId="0" applyFont="0" applyFill="0" applyBorder="0" applyAlignment="0" applyProtection="0"/>
  </cellStyleXfs>
  <cellXfs count="70">
    <xf numFmtId="0" fontId="0" fillId="0" borderId="0" xfId="0"/>
    <xf numFmtId="0" fontId="1" fillId="0" borderId="0" xfId="0" applyFont="1"/>
    <xf numFmtId="0" fontId="3" fillId="0" borderId="6" xfId="0" applyFont="1" applyBorder="1" applyAlignment="1">
      <alignment horizontal="center" vertical="center" wrapText="1"/>
    </xf>
    <xf numFmtId="0" fontId="3" fillId="0" borderId="3" xfId="0" applyFont="1" applyBorder="1" applyAlignment="1">
      <alignment vertical="center" wrapText="1"/>
    </xf>
    <xf numFmtId="0" fontId="5" fillId="0" borderId="0" xfId="0" applyFont="1" applyAlignment="1">
      <alignment vertical="center"/>
    </xf>
    <xf numFmtId="0" fontId="1" fillId="0" borderId="0" xfId="0" applyFont="1" applyAlignment="1">
      <alignment horizontal="left" wrapText="1"/>
    </xf>
    <xf numFmtId="0" fontId="6" fillId="0" borderId="0" xfId="0" applyFont="1"/>
    <xf numFmtId="0" fontId="6" fillId="3" borderId="0" xfId="0" applyFont="1" applyFill="1"/>
    <xf numFmtId="0" fontId="4" fillId="0" borderId="0" xfId="0" applyFont="1"/>
    <xf numFmtId="0" fontId="7" fillId="0" borderId="0" xfId="0" applyFont="1"/>
    <xf numFmtId="0" fontId="4" fillId="0" borderId="0" xfId="0" applyFont="1" applyAlignment="1">
      <alignment wrapText="1"/>
    </xf>
    <xf numFmtId="0" fontId="4" fillId="0" borderId="0" xfId="0" applyFont="1" applyAlignment="1">
      <alignment horizontal="left" vertical="center" indent="1"/>
    </xf>
    <xf numFmtId="0" fontId="8" fillId="0" borderId="0" xfId="0" applyFont="1" applyAlignment="1">
      <alignment horizontal="right" vertical="center" indent="1"/>
    </xf>
    <xf numFmtId="0" fontId="9" fillId="2" borderId="1" xfId="0" applyFont="1" applyFill="1" applyBorder="1"/>
    <xf numFmtId="0" fontId="0" fillId="0" borderId="0" xfId="0" applyAlignment="1">
      <alignment horizontal="left"/>
    </xf>
    <xf numFmtId="0" fontId="0" fillId="0" borderId="0" xfId="0" applyNumberFormat="1"/>
    <xf numFmtId="0" fontId="10" fillId="0" borderId="0" xfId="0" applyFont="1" applyAlignment="1">
      <alignment horizontal="right" vertical="center" indent="1"/>
    </xf>
    <xf numFmtId="0" fontId="10" fillId="0" borderId="0" xfId="0" applyFont="1"/>
    <xf numFmtId="0" fontId="12" fillId="0" borderId="0" xfId="0" applyFont="1"/>
    <xf numFmtId="0" fontId="1" fillId="0" borderId="0" xfId="0" applyFont="1" applyFill="1"/>
    <xf numFmtId="0" fontId="5" fillId="0" borderId="0" xfId="0" applyFont="1" applyFill="1" applyAlignment="1">
      <alignment vertical="center"/>
    </xf>
    <xf numFmtId="0" fontId="6" fillId="0" borderId="0" xfId="0" applyFont="1" applyFill="1"/>
    <xf numFmtId="0" fontId="13" fillId="0" borderId="0" xfId="0" applyFont="1"/>
    <xf numFmtId="0" fontId="6" fillId="2" borderId="5" xfId="0" applyFont="1" applyFill="1" applyBorder="1"/>
    <xf numFmtId="0" fontId="6" fillId="0" borderId="4" xfId="0" applyFont="1" applyBorder="1"/>
    <xf numFmtId="0" fontId="0" fillId="0" borderId="0" xfId="0" applyAlignment="1">
      <alignment horizontal="right"/>
    </xf>
    <xf numFmtId="0" fontId="4" fillId="0" borderId="8" xfId="0" applyFont="1" applyBorder="1"/>
    <xf numFmtId="2" fontId="4" fillId="0" borderId="9" xfId="0" applyNumberFormat="1" applyFont="1" applyBorder="1"/>
    <xf numFmtId="0" fontId="4" fillId="0" borderId="10" xfId="0" applyFont="1" applyBorder="1"/>
    <xf numFmtId="2" fontId="4" fillId="0" borderId="11" xfId="0" applyNumberFormat="1" applyFont="1" applyBorder="1"/>
    <xf numFmtId="0" fontId="4" fillId="0" borderId="12" xfId="0" applyFont="1" applyBorder="1"/>
    <xf numFmtId="2" fontId="4" fillId="0" borderId="13" xfId="0" applyNumberFormat="1" applyFont="1" applyBorder="1"/>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2" fillId="0" borderId="6" xfId="0" applyFont="1" applyBorder="1" applyAlignment="1">
      <alignment horizontal="center" vertical="center" wrapText="1"/>
    </xf>
    <xf numFmtId="0" fontId="11" fillId="2" borderId="1" xfId="0" applyFont="1" applyFill="1" applyBorder="1"/>
    <xf numFmtId="164" fontId="11" fillId="2" borderId="1" xfId="0" applyNumberFormat="1" applyFont="1" applyFill="1" applyBorder="1"/>
    <xf numFmtId="0" fontId="9" fillId="2" borderId="0" xfId="0" applyFont="1" applyFill="1"/>
    <xf numFmtId="164" fontId="13" fillId="0" borderId="0" xfId="0" applyNumberFormat="1" applyFont="1"/>
    <xf numFmtId="0" fontId="15" fillId="0" borderId="0" xfId="0" applyFont="1"/>
    <xf numFmtId="0" fontId="1" fillId="0" borderId="0" xfId="0" applyFont="1" applyAlignment="1">
      <alignment horizontal="left" vertical="center" wrapText="1"/>
    </xf>
    <xf numFmtId="0" fontId="0" fillId="0" borderId="0" xfId="0" applyAlignment="1">
      <alignment wrapText="1"/>
    </xf>
    <xf numFmtId="0" fontId="15" fillId="0" borderId="0" xfId="0" applyFont="1" applyAlignment="1">
      <alignment horizontal="right" vertical="center" wrapText="1"/>
    </xf>
    <xf numFmtId="0" fontId="4" fillId="0" borderId="0" xfId="0" applyFont="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1" fillId="0" borderId="16" xfId="0" applyFont="1" applyBorder="1"/>
    <xf numFmtId="0" fontId="17" fillId="0" borderId="0" xfId="0" applyFont="1"/>
    <xf numFmtId="0" fontId="18" fillId="0" borderId="0" xfId="0" applyFont="1"/>
    <xf numFmtId="0" fontId="6" fillId="2" borderId="0" xfId="0" applyFont="1" applyFill="1"/>
    <xf numFmtId="166" fontId="6" fillId="0" borderId="0" xfId="1" applyNumberFormat="1" applyFont="1" applyFill="1"/>
    <xf numFmtId="169" fontId="11" fillId="2" borderId="1" xfId="0" applyNumberFormat="1" applyFont="1" applyFill="1" applyBorder="1"/>
    <xf numFmtId="10" fontId="6" fillId="0" borderId="0" xfId="1" applyNumberFormat="1" applyFont="1" applyFill="1"/>
    <xf numFmtId="0" fontId="19" fillId="0" borderId="0" xfId="0" applyFont="1"/>
    <xf numFmtId="0" fontId="20" fillId="0" borderId="0" xfId="0" applyFont="1"/>
    <xf numFmtId="0" fontId="0" fillId="0" borderId="0" xfId="0" pivotButton="1"/>
    <xf numFmtId="0" fontId="21" fillId="0" borderId="0" xfId="0" applyFont="1"/>
    <xf numFmtId="0" fontId="22" fillId="0" borderId="0" xfId="0" applyFont="1"/>
    <xf numFmtId="0" fontId="23" fillId="0" borderId="0" xfId="0" applyFont="1"/>
    <xf numFmtId="0" fontId="4" fillId="0" borderId="17" xfId="0" applyFont="1" applyBorder="1"/>
    <xf numFmtId="0" fontId="12" fillId="0" borderId="18" xfId="0" applyFont="1" applyBorder="1"/>
    <xf numFmtId="0" fontId="0" fillId="0" borderId="18" xfId="0" applyBorder="1"/>
    <xf numFmtId="0" fontId="0" fillId="0" borderId="19" xfId="0" applyBorder="1"/>
    <xf numFmtId="0" fontId="4" fillId="0" borderId="20" xfId="0" applyFont="1" applyBorder="1"/>
    <xf numFmtId="0" fontId="12" fillId="0" borderId="21" xfId="0" applyFont="1" applyBorder="1"/>
    <xf numFmtId="0" fontId="0" fillId="0" borderId="21" xfId="0" applyBorder="1"/>
    <xf numFmtId="0" fontId="0" fillId="0" borderId="6" xfId="0" applyBorder="1"/>
  </cellXfs>
  <cellStyles count="2">
    <cellStyle name="Normale" xfId="0" builtinId="0"/>
    <cellStyle name="Percentuale" xfId="1" builtinId="5"/>
  </cellStyles>
  <dxfs count="1">
    <dxf>
      <font>
        <b/>
        <i val="0"/>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Ospite" refreshedDate="43069.647597685187" createdVersion="6" refreshedVersion="6" minRefreshableVersion="3" recordCount="100">
  <cacheSource type="worksheet">
    <worksheetSource ref="A11:I111" sheet="ES_3"/>
  </cacheSource>
  <cacheFields count="9">
    <cacheField name="Famiglia" numFmtId="0">
      <sharedItems containsSemiMixedTypes="0" containsString="0" containsNumber="1" containsInteger="1" minValue="1" maxValue="100"/>
    </cacheField>
    <cacheField name="Reddito" numFmtId="0">
      <sharedItems containsSemiMixedTypes="0" containsString="0" containsNumber="1" containsInteger="1" minValue="538" maxValue="4848"/>
    </cacheField>
    <cacheField name="Consumo" numFmtId="0">
      <sharedItems containsSemiMixedTypes="0" containsString="0" containsNumber="1" containsInteger="1" minValue="91" maxValue="3664"/>
    </cacheField>
    <cacheField name="N Comp" numFmtId="0">
      <sharedItems containsSemiMixedTypes="0" containsString="0" containsNumber="1" containsInteger="1" minValue="1" maxValue="5"/>
    </cacheField>
    <cacheField name="Zona" numFmtId="0">
      <sharedItems containsSemiMixedTypes="0" containsString="0" containsNumber="1" containsInteger="1" minValue="1" maxValue="3" count="3">
        <n v="1"/>
        <n v="3"/>
        <n v="2"/>
      </sharedItems>
    </cacheField>
    <cacheField name="coeffequiva1" numFmtId="0">
      <sharedItems containsSemiMixedTypes="0" containsString="0" containsNumber="1" minValue="0.6" maxValue="1.9"/>
    </cacheField>
    <cacheField name="coeffequiva2" numFmtId="0">
      <sharedItems containsSemiMixedTypes="0" containsString="0" containsNumber="1" minValue="0.6" maxValue="1.9"/>
    </cacheField>
    <cacheField name="coeffequiva3" numFmtId="0">
      <sharedItems containsSemiMixedTypes="0" containsString="0" containsNumber="1" minValue="0.6" maxValue="1.9"/>
    </cacheField>
    <cacheField name="reddeq" numFmtId="0">
      <sharedItems containsSemiMixedTypes="0" containsString="0" containsNumber="1" minValue="538" maxValue="3645.112781954886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0">
  <r>
    <n v="1"/>
    <n v="1692"/>
    <n v="1417"/>
    <n v="2"/>
    <x v="0"/>
    <n v="1"/>
    <n v="1"/>
    <n v="1"/>
    <n v="1692"/>
  </r>
  <r>
    <n v="2"/>
    <n v="700"/>
    <n v="361"/>
    <n v="2"/>
    <x v="1"/>
    <n v="1"/>
    <n v="1"/>
    <n v="1"/>
    <n v="700"/>
  </r>
  <r>
    <n v="3"/>
    <n v="1144"/>
    <n v="966"/>
    <n v="2"/>
    <x v="2"/>
    <n v="1"/>
    <n v="1"/>
    <n v="1"/>
    <n v="1144"/>
  </r>
  <r>
    <n v="4"/>
    <n v="2735"/>
    <n v="1820"/>
    <n v="3"/>
    <x v="2"/>
    <n v="1.33"/>
    <n v="1.33"/>
    <n v="1.33"/>
    <n v="2056.3909774436088"/>
  </r>
  <r>
    <n v="5"/>
    <n v="1485"/>
    <n v="1179"/>
    <n v="2"/>
    <x v="2"/>
    <n v="1"/>
    <n v="1"/>
    <n v="1"/>
    <n v="1485"/>
  </r>
  <r>
    <n v="6"/>
    <n v="3683"/>
    <n v="2455"/>
    <n v="3"/>
    <x v="2"/>
    <n v="1.33"/>
    <n v="1.33"/>
    <n v="1.33"/>
    <n v="2769.1729323308268"/>
  </r>
  <r>
    <n v="7"/>
    <n v="3432"/>
    <n v="2273"/>
    <n v="4"/>
    <x v="2"/>
    <n v="1.63"/>
    <n v="1.63"/>
    <n v="1.63"/>
    <n v="2105.5214723926383"/>
  </r>
  <r>
    <n v="8"/>
    <n v="1979"/>
    <n v="1617"/>
    <n v="2"/>
    <x v="2"/>
    <n v="1"/>
    <n v="1"/>
    <n v="1"/>
    <n v="1979"/>
  </r>
  <r>
    <n v="9"/>
    <n v="3888"/>
    <n v="2681"/>
    <n v="4"/>
    <x v="2"/>
    <n v="1.63"/>
    <n v="1.63"/>
    <n v="1.63"/>
    <n v="2385.2760736196319"/>
  </r>
  <r>
    <n v="10"/>
    <n v="1336"/>
    <n v="941"/>
    <n v="3"/>
    <x v="0"/>
    <n v="1.33"/>
    <n v="1.33"/>
    <n v="1.33"/>
    <n v="1004.5112781954887"/>
  </r>
  <r>
    <n v="11"/>
    <n v="4012"/>
    <n v="2722"/>
    <n v="5"/>
    <x v="2"/>
    <n v="1.9"/>
    <n v="1.9"/>
    <n v="1.9"/>
    <n v="2111.5789473684213"/>
  </r>
  <r>
    <n v="12"/>
    <n v="1086"/>
    <n v="989"/>
    <n v="2"/>
    <x v="2"/>
    <n v="1"/>
    <n v="1"/>
    <n v="1"/>
    <n v="1086"/>
  </r>
  <r>
    <n v="13"/>
    <n v="776"/>
    <n v="729"/>
    <n v="2"/>
    <x v="1"/>
    <n v="1"/>
    <n v="1"/>
    <n v="1"/>
    <n v="776"/>
  </r>
  <r>
    <n v="14"/>
    <n v="1297"/>
    <n v="1198"/>
    <n v="2"/>
    <x v="0"/>
    <n v="1"/>
    <n v="1"/>
    <n v="1"/>
    <n v="1297"/>
  </r>
  <r>
    <n v="15"/>
    <n v="936"/>
    <n v="788"/>
    <n v="1"/>
    <x v="1"/>
    <n v="0.6"/>
    <n v="0.6"/>
    <n v="0.6"/>
    <n v="1560"/>
  </r>
  <r>
    <n v="16"/>
    <n v="1829"/>
    <n v="1030"/>
    <n v="2"/>
    <x v="1"/>
    <n v="1"/>
    <n v="1"/>
    <n v="1"/>
    <n v="1829"/>
  </r>
  <r>
    <n v="17"/>
    <n v="1198"/>
    <n v="896"/>
    <n v="1"/>
    <x v="0"/>
    <n v="0.6"/>
    <n v="0.6"/>
    <n v="0.6"/>
    <n v="1996.6666666666667"/>
  </r>
  <r>
    <n v="18"/>
    <n v="4079"/>
    <n v="2928"/>
    <n v="5"/>
    <x v="0"/>
    <n v="1.9"/>
    <n v="1.9"/>
    <n v="1.9"/>
    <n v="2146.8421052631579"/>
  </r>
  <r>
    <n v="19"/>
    <n v="551"/>
    <n v="662"/>
    <n v="2"/>
    <x v="1"/>
    <n v="1"/>
    <n v="1"/>
    <n v="1"/>
    <n v="551"/>
  </r>
  <r>
    <n v="20"/>
    <n v="1130"/>
    <n v="839"/>
    <n v="1"/>
    <x v="0"/>
    <n v="0.6"/>
    <n v="0.6"/>
    <n v="0.6"/>
    <n v="1883.3333333333335"/>
  </r>
  <r>
    <n v="21"/>
    <n v="1036"/>
    <n v="428"/>
    <n v="1"/>
    <x v="2"/>
    <n v="0.6"/>
    <n v="0.6"/>
    <n v="0.6"/>
    <n v="1726.6666666666667"/>
  </r>
  <r>
    <n v="22"/>
    <n v="3761"/>
    <n v="2453"/>
    <n v="4"/>
    <x v="1"/>
    <n v="1.63"/>
    <n v="1.63"/>
    <n v="1.63"/>
    <n v="2307.3619631901843"/>
  </r>
  <r>
    <n v="23"/>
    <n v="4406"/>
    <n v="3308"/>
    <n v="4"/>
    <x v="1"/>
    <n v="1.63"/>
    <n v="1.63"/>
    <n v="1.63"/>
    <n v="2703.067484662577"/>
  </r>
  <r>
    <n v="24"/>
    <n v="1073"/>
    <n v="863"/>
    <n v="1"/>
    <x v="1"/>
    <n v="0.6"/>
    <n v="0.6"/>
    <n v="0.6"/>
    <n v="1788.3333333333335"/>
  </r>
  <r>
    <n v="25"/>
    <n v="3940"/>
    <n v="2634"/>
    <n v="4"/>
    <x v="1"/>
    <n v="1.63"/>
    <n v="1.63"/>
    <n v="1.63"/>
    <n v="2417.1779141104298"/>
  </r>
  <r>
    <n v="26"/>
    <n v="3322"/>
    <n v="2305"/>
    <n v="4"/>
    <x v="2"/>
    <n v="1.63"/>
    <n v="1.63"/>
    <n v="1.63"/>
    <n v="2038.0368098159511"/>
  </r>
  <r>
    <n v="27"/>
    <n v="3064"/>
    <n v="2216"/>
    <n v="4"/>
    <x v="2"/>
    <n v="1.63"/>
    <n v="1.63"/>
    <n v="1.63"/>
    <n v="1879.7546012269941"/>
  </r>
  <r>
    <n v="28"/>
    <n v="2145"/>
    <n v="1516"/>
    <n v="3"/>
    <x v="2"/>
    <n v="1.33"/>
    <n v="1.33"/>
    <n v="1.33"/>
    <n v="1612.781954887218"/>
  </r>
  <r>
    <n v="29"/>
    <n v="1118"/>
    <n v="737"/>
    <n v="1"/>
    <x v="2"/>
    <n v="0.6"/>
    <n v="0.6"/>
    <n v="0.6"/>
    <n v="1863.3333333333335"/>
  </r>
  <r>
    <n v="30"/>
    <n v="2501"/>
    <n v="2031"/>
    <n v="4"/>
    <x v="1"/>
    <n v="1.63"/>
    <n v="1.63"/>
    <n v="1.63"/>
    <n v="1534.3558282208589"/>
  </r>
  <r>
    <n v="31"/>
    <n v="1999"/>
    <n v="1492"/>
    <n v="2"/>
    <x v="2"/>
    <n v="1"/>
    <n v="1"/>
    <n v="1"/>
    <n v="1999"/>
  </r>
  <r>
    <n v="32"/>
    <n v="887"/>
    <n v="779"/>
    <n v="1"/>
    <x v="0"/>
    <n v="0.6"/>
    <n v="0.6"/>
    <n v="0.6"/>
    <n v="1478.3333333333335"/>
  </r>
  <r>
    <n v="33"/>
    <n v="4808"/>
    <n v="3381"/>
    <n v="3"/>
    <x v="2"/>
    <n v="1.33"/>
    <n v="1.33"/>
    <n v="1.33"/>
    <n v="3615.0375939849623"/>
  </r>
  <r>
    <n v="34"/>
    <n v="4070"/>
    <n v="2600"/>
    <n v="5"/>
    <x v="2"/>
    <n v="1.9"/>
    <n v="1.9"/>
    <n v="1.9"/>
    <n v="2142.105263157895"/>
  </r>
  <r>
    <n v="35"/>
    <n v="1624"/>
    <n v="1015"/>
    <n v="2"/>
    <x v="2"/>
    <n v="1"/>
    <n v="1"/>
    <n v="1"/>
    <n v="1624"/>
  </r>
  <r>
    <n v="36"/>
    <n v="3573"/>
    <n v="2294"/>
    <n v="4"/>
    <x v="1"/>
    <n v="1.63"/>
    <n v="1.63"/>
    <n v="1.63"/>
    <n v="2192.0245398773009"/>
  </r>
  <r>
    <n v="37"/>
    <n v="2293"/>
    <n v="1896"/>
    <n v="2"/>
    <x v="2"/>
    <n v="1"/>
    <n v="1"/>
    <n v="1"/>
    <n v="2293"/>
  </r>
  <r>
    <n v="38"/>
    <n v="2143"/>
    <n v="1647"/>
    <n v="2"/>
    <x v="0"/>
    <n v="1"/>
    <n v="1"/>
    <n v="1"/>
    <n v="2143"/>
  </r>
  <r>
    <n v="39"/>
    <n v="1336"/>
    <n v="950"/>
    <n v="2"/>
    <x v="1"/>
    <n v="1"/>
    <n v="1"/>
    <n v="1"/>
    <n v="1336"/>
  </r>
  <r>
    <n v="40"/>
    <n v="3345"/>
    <n v="2619"/>
    <n v="3"/>
    <x v="2"/>
    <n v="1.33"/>
    <n v="1.33"/>
    <n v="1.33"/>
    <n v="2515.0375939849623"/>
  </r>
  <r>
    <n v="41"/>
    <n v="4679"/>
    <n v="3019"/>
    <n v="5"/>
    <x v="0"/>
    <n v="1.9"/>
    <n v="1.9"/>
    <n v="1.9"/>
    <n v="2462.6315789473683"/>
  </r>
  <r>
    <n v="42"/>
    <n v="3924"/>
    <n v="2765"/>
    <n v="5"/>
    <x v="1"/>
    <n v="1.9"/>
    <n v="1.9"/>
    <n v="1.9"/>
    <n v="2065.2631578947371"/>
  </r>
  <r>
    <n v="43"/>
    <n v="1203"/>
    <n v="672"/>
    <n v="2"/>
    <x v="0"/>
    <n v="1"/>
    <n v="1"/>
    <n v="1"/>
    <n v="1203"/>
  </r>
  <r>
    <n v="44"/>
    <n v="4518"/>
    <n v="3447"/>
    <n v="5"/>
    <x v="2"/>
    <n v="1.9"/>
    <n v="1.9"/>
    <n v="1.9"/>
    <n v="2377.8947368421054"/>
  </r>
  <r>
    <n v="45"/>
    <n v="3668"/>
    <n v="2583"/>
    <n v="4"/>
    <x v="0"/>
    <n v="1.63"/>
    <n v="1.63"/>
    <n v="1.63"/>
    <n v="2250.3067484662579"/>
  </r>
  <r>
    <n v="46"/>
    <n v="4485"/>
    <n v="2990"/>
    <n v="5"/>
    <x v="1"/>
    <n v="1.9"/>
    <n v="1.9"/>
    <n v="1.9"/>
    <n v="2360.5263157894738"/>
  </r>
  <r>
    <n v="47"/>
    <n v="3618"/>
    <n v="2260"/>
    <n v="3"/>
    <x v="1"/>
    <n v="1.33"/>
    <n v="1.33"/>
    <n v="1.33"/>
    <n v="2720.300751879699"/>
  </r>
  <r>
    <n v="48"/>
    <n v="3779"/>
    <n v="2367"/>
    <n v="5"/>
    <x v="1"/>
    <n v="1.9"/>
    <n v="1.9"/>
    <n v="1.9"/>
    <n v="1988.9473684210527"/>
  </r>
  <r>
    <n v="49"/>
    <n v="920"/>
    <n v="368"/>
    <n v="2"/>
    <x v="2"/>
    <n v="1"/>
    <n v="1"/>
    <n v="1"/>
    <n v="920"/>
  </r>
  <r>
    <n v="50"/>
    <n v="3334"/>
    <n v="2114"/>
    <n v="4"/>
    <x v="1"/>
    <n v="1.63"/>
    <n v="1.63"/>
    <n v="1.63"/>
    <n v="2045.3987730061351"/>
  </r>
  <r>
    <n v="51"/>
    <n v="1618"/>
    <n v="991"/>
    <n v="2"/>
    <x v="1"/>
    <n v="1"/>
    <n v="1"/>
    <n v="1"/>
    <n v="1618"/>
  </r>
  <r>
    <n v="52"/>
    <n v="4049"/>
    <n v="2975"/>
    <n v="3"/>
    <x v="0"/>
    <n v="1.33"/>
    <n v="1.33"/>
    <n v="1.33"/>
    <n v="3044.3609022556388"/>
  </r>
  <r>
    <n v="53"/>
    <n v="3839"/>
    <n v="2631"/>
    <n v="4"/>
    <x v="0"/>
    <n v="1.63"/>
    <n v="1.63"/>
    <n v="1.63"/>
    <n v="2355.2147239263804"/>
  </r>
  <r>
    <n v="54"/>
    <n v="3499"/>
    <n v="2508"/>
    <n v="3"/>
    <x v="2"/>
    <n v="1.33"/>
    <n v="1.33"/>
    <n v="1.33"/>
    <n v="2630.8270676691727"/>
  </r>
  <r>
    <n v="55"/>
    <n v="4517"/>
    <n v="3021"/>
    <n v="4"/>
    <x v="2"/>
    <n v="1.63"/>
    <n v="1.63"/>
    <n v="1.63"/>
    <n v="2771.1656441717791"/>
  </r>
  <r>
    <n v="56"/>
    <n v="2057"/>
    <n v="1667"/>
    <n v="2"/>
    <x v="2"/>
    <n v="1"/>
    <n v="1"/>
    <n v="1"/>
    <n v="2057"/>
  </r>
  <r>
    <n v="57"/>
    <n v="1638"/>
    <n v="984"/>
    <n v="3"/>
    <x v="2"/>
    <n v="1.33"/>
    <n v="1.33"/>
    <n v="1.33"/>
    <n v="1231.578947368421"/>
  </r>
  <r>
    <n v="58"/>
    <n v="1014"/>
    <n v="939"/>
    <n v="2"/>
    <x v="1"/>
    <n v="1"/>
    <n v="1"/>
    <n v="1"/>
    <n v="1014"/>
  </r>
  <r>
    <n v="59"/>
    <n v="1875"/>
    <n v="1550"/>
    <n v="3"/>
    <x v="2"/>
    <n v="1.33"/>
    <n v="1.33"/>
    <n v="1.33"/>
    <n v="1409.7744360902254"/>
  </r>
  <r>
    <n v="60"/>
    <n v="1227"/>
    <n v="1127"/>
    <n v="2"/>
    <x v="2"/>
    <n v="1"/>
    <n v="1"/>
    <n v="1"/>
    <n v="1227"/>
  </r>
  <r>
    <n v="61"/>
    <n v="538"/>
    <n v="91"/>
    <n v="2"/>
    <x v="0"/>
    <n v="1"/>
    <n v="1"/>
    <n v="1"/>
    <n v="538"/>
  </r>
  <r>
    <n v="62"/>
    <n v="3941"/>
    <n v="3004"/>
    <n v="5"/>
    <x v="2"/>
    <n v="1.9"/>
    <n v="1.9"/>
    <n v="1.9"/>
    <n v="2074.2105263157896"/>
  </r>
  <r>
    <n v="63"/>
    <n v="957"/>
    <n v="863"/>
    <n v="2"/>
    <x v="0"/>
    <n v="1"/>
    <n v="1"/>
    <n v="1"/>
    <n v="957"/>
  </r>
  <r>
    <n v="64"/>
    <n v="2993"/>
    <n v="2031"/>
    <n v="3"/>
    <x v="2"/>
    <n v="1.33"/>
    <n v="1.33"/>
    <n v="1.33"/>
    <n v="2250.375939849624"/>
  </r>
  <r>
    <n v="65"/>
    <n v="3211"/>
    <n v="2434"/>
    <n v="3"/>
    <x v="1"/>
    <n v="1.33"/>
    <n v="1.33"/>
    <n v="1.33"/>
    <n v="2414.2857142857142"/>
  </r>
  <r>
    <n v="66"/>
    <n v="4065"/>
    <n v="2557"/>
    <n v="5"/>
    <x v="1"/>
    <n v="1.9"/>
    <n v="1.9"/>
    <n v="1.9"/>
    <n v="2139.4736842105262"/>
  </r>
  <r>
    <n v="67"/>
    <n v="3158"/>
    <n v="2068"/>
    <n v="4"/>
    <x v="2"/>
    <n v="1.63"/>
    <n v="1.63"/>
    <n v="1.63"/>
    <n v="1937.4233128834358"/>
  </r>
  <r>
    <n v="68"/>
    <n v="1557"/>
    <n v="1281"/>
    <n v="2"/>
    <x v="1"/>
    <n v="1"/>
    <n v="1"/>
    <n v="1"/>
    <n v="1557"/>
  </r>
  <r>
    <n v="69"/>
    <n v="3335"/>
    <n v="2315"/>
    <n v="4"/>
    <x v="2"/>
    <n v="1.63"/>
    <n v="1.63"/>
    <n v="1.63"/>
    <n v="2046.0122699386504"/>
  </r>
  <r>
    <n v="70"/>
    <n v="3171"/>
    <n v="1925"/>
    <n v="3"/>
    <x v="0"/>
    <n v="1.33"/>
    <n v="1.33"/>
    <n v="1.33"/>
    <n v="2384.2105263157891"/>
  </r>
  <r>
    <n v="71"/>
    <n v="3296"/>
    <n v="2232"/>
    <n v="4"/>
    <x v="2"/>
    <n v="1.63"/>
    <n v="1.63"/>
    <n v="1.63"/>
    <n v="2022.0858895705524"/>
  </r>
  <r>
    <n v="72"/>
    <n v="815"/>
    <n v="823"/>
    <n v="1"/>
    <x v="1"/>
    <n v="0.6"/>
    <n v="0.6"/>
    <n v="0.6"/>
    <n v="1358.3333333333335"/>
  </r>
  <r>
    <n v="73"/>
    <n v="3342"/>
    <n v="2278"/>
    <n v="3"/>
    <x v="1"/>
    <n v="1.33"/>
    <n v="1.33"/>
    <n v="1.33"/>
    <n v="2512.781954887218"/>
  </r>
  <r>
    <n v="74"/>
    <n v="4509"/>
    <n v="3073"/>
    <n v="3"/>
    <x v="2"/>
    <n v="1.33"/>
    <n v="1.33"/>
    <n v="1.33"/>
    <n v="3390.2255639097743"/>
  </r>
  <r>
    <n v="75"/>
    <n v="3556"/>
    <n v="2711"/>
    <n v="4"/>
    <x v="2"/>
    <n v="1.63"/>
    <n v="1.63"/>
    <n v="1.63"/>
    <n v="2181.59509202454"/>
  </r>
  <r>
    <n v="76"/>
    <n v="2742"/>
    <n v="2049"/>
    <n v="4"/>
    <x v="0"/>
    <n v="1.63"/>
    <n v="1.63"/>
    <n v="1.63"/>
    <n v="1682.2085889570553"/>
  </r>
  <r>
    <n v="77"/>
    <n v="4733"/>
    <n v="3354"/>
    <n v="4"/>
    <x v="0"/>
    <n v="1.63"/>
    <n v="1.63"/>
    <n v="1.63"/>
    <n v="2903.6809815950924"/>
  </r>
  <r>
    <n v="78"/>
    <n v="2228"/>
    <n v="1292"/>
    <n v="2"/>
    <x v="2"/>
    <n v="1"/>
    <n v="1"/>
    <n v="1"/>
    <n v="2228"/>
  </r>
  <r>
    <n v="79"/>
    <n v="4689"/>
    <n v="3421"/>
    <n v="5"/>
    <x v="1"/>
    <n v="1.9"/>
    <n v="1.9"/>
    <n v="1.9"/>
    <n v="2467.8947368421054"/>
  </r>
  <r>
    <n v="80"/>
    <n v="1139"/>
    <n v="553"/>
    <n v="2"/>
    <x v="1"/>
    <n v="1"/>
    <n v="1"/>
    <n v="1"/>
    <n v="1139"/>
  </r>
  <r>
    <n v="81"/>
    <n v="2949"/>
    <n v="1878"/>
    <n v="3"/>
    <x v="1"/>
    <n v="1.33"/>
    <n v="1.33"/>
    <n v="1.33"/>
    <n v="2217.2932330827066"/>
  </r>
  <r>
    <n v="82"/>
    <n v="1882"/>
    <n v="1558"/>
    <n v="3"/>
    <x v="2"/>
    <n v="1.33"/>
    <n v="1.33"/>
    <n v="1.33"/>
    <n v="1415.0375939849623"/>
  </r>
  <r>
    <n v="83"/>
    <n v="1046"/>
    <n v="454"/>
    <n v="1"/>
    <x v="2"/>
    <n v="0.6"/>
    <n v="0.6"/>
    <n v="0.6"/>
    <n v="1743.3333333333335"/>
  </r>
  <r>
    <n v="84"/>
    <n v="1321"/>
    <n v="1020"/>
    <n v="2"/>
    <x v="2"/>
    <n v="1"/>
    <n v="1"/>
    <n v="1"/>
    <n v="1321"/>
  </r>
  <r>
    <n v="85"/>
    <n v="1912"/>
    <n v="1352"/>
    <n v="2"/>
    <x v="1"/>
    <n v="1"/>
    <n v="1"/>
    <n v="1"/>
    <n v="1912"/>
  </r>
  <r>
    <n v="86"/>
    <n v="2049"/>
    <n v="1307"/>
    <n v="2"/>
    <x v="1"/>
    <n v="1"/>
    <n v="1"/>
    <n v="1"/>
    <n v="2049"/>
  </r>
  <r>
    <n v="87"/>
    <n v="1916"/>
    <n v="1139"/>
    <n v="3"/>
    <x v="0"/>
    <n v="1.33"/>
    <n v="1.33"/>
    <n v="1.33"/>
    <n v="1440.6015037593984"/>
  </r>
  <r>
    <n v="88"/>
    <n v="2520"/>
    <n v="1721"/>
    <n v="3"/>
    <x v="1"/>
    <n v="1.33"/>
    <n v="1.33"/>
    <n v="1.33"/>
    <n v="1894.7368421052631"/>
  </r>
  <r>
    <n v="89"/>
    <n v="3831"/>
    <n v="2504"/>
    <n v="3"/>
    <x v="2"/>
    <n v="1.33"/>
    <n v="1.33"/>
    <n v="1.33"/>
    <n v="2880.4511278195487"/>
  </r>
  <r>
    <n v="90"/>
    <n v="2987"/>
    <n v="2021"/>
    <n v="3"/>
    <x v="2"/>
    <n v="1.33"/>
    <n v="1.33"/>
    <n v="1.33"/>
    <n v="2245.864661654135"/>
  </r>
  <r>
    <n v="91"/>
    <n v="2639"/>
    <n v="1760"/>
    <n v="3"/>
    <x v="1"/>
    <n v="1.33"/>
    <n v="1.33"/>
    <n v="1.33"/>
    <n v="1984.2105263157894"/>
  </r>
  <r>
    <n v="92"/>
    <n v="1465"/>
    <n v="806"/>
    <n v="3"/>
    <x v="2"/>
    <n v="1.33"/>
    <n v="1.33"/>
    <n v="1.33"/>
    <n v="1101.5037593984962"/>
  </r>
  <r>
    <n v="93"/>
    <n v="4848"/>
    <n v="3664"/>
    <n v="3"/>
    <x v="2"/>
    <n v="1.33"/>
    <n v="1.33"/>
    <n v="1.33"/>
    <n v="3645.1127819548869"/>
  </r>
  <r>
    <n v="94"/>
    <n v="1282"/>
    <n v="860"/>
    <n v="2"/>
    <x v="1"/>
    <n v="1"/>
    <n v="1"/>
    <n v="1"/>
    <n v="1282"/>
  </r>
  <r>
    <n v="95"/>
    <n v="692"/>
    <n v="431"/>
    <n v="2"/>
    <x v="0"/>
    <n v="1"/>
    <n v="1"/>
    <n v="1"/>
    <n v="692"/>
  </r>
  <r>
    <n v="96"/>
    <n v="4796"/>
    <n v="3230"/>
    <n v="5"/>
    <x v="0"/>
    <n v="1.9"/>
    <n v="1.9"/>
    <n v="1.9"/>
    <n v="2524.2105263157896"/>
  </r>
  <r>
    <n v="97"/>
    <n v="1608"/>
    <n v="993"/>
    <n v="3"/>
    <x v="0"/>
    <n v="1.33"/>
    <n v="1.33"/>
    <n v="1.33"/>
    <n v="1209.0225563909773"/>
  </r>
  <r>
    <n v="98"/>
    <n v="1967"/>
    <n v="1634"/>
    <n v="2"/>
    <x v="2"/>
    <n v="1"/>
    <n v="1"/>
    <n v="1"/>
    <n v="1967"/>
  </r>
  <r>
    <n v="99"/>
    <n v="1901"/>
    <n v="1547"/>
    <n v="2"/>
    <x v="2"/>
    <n v="1"/>
    <n v="1"/>
    <n v="1"/>
    <n v="1901"/>
  </r>
  <r>
    <n v="100"/>
    <n v="3511"/>
    <n v="2228"/>
    <n v="3"/>
    <x v="0"/>
    <n v="1.33"/>
    <n v="1.33"/>
    <n v="1.33"/>
    <n v="2639.849624060150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la pivot1" cacheId="6"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location ref="A3:B7" firstHeaderRow="1" firstDataRow="1" firstDataCol="1"/>
  <pivotFields count="9">
    <pivotField showAll="0"/>
    <pivotField showAll="0"/>
    <pivotField showAll="0"/>
    <pivotField showAll="0"/>
    <pivotField axis="axisRow" showAll="0">
      <items count="4">
        <item x="0"/>
        <item x="2"/>
        <item x="1"/>
        <item t="default"/>
      </items>
    </pivotField>
    <pivotField showAll="0"/>
    <pivotField showAll="0"/>
    <pivotField showAll="0"/>
    <pivotField dataField="1" showAll="0"/>
  </pivotFields>
  <rowFields count="1">
    <field x="4"/>
  </rowFields>
  <rowItems count="4">
    <i>
      <x/>
    </i>
    <i>
      <x v="1"/>
    </i>
    <i>
      <x v="2"/>
    </i>
    <i t="grand">
      <x/>
    </i>
  </rowItems>
  <colItems count="1">
    <i/>
  </colItems>
  <dataFields count="1">
    <dataField name="Media di reddeq" fld="8" subtotal="average"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2"/>
  <sheetViews>
    <sheetView zoomScale="90" zoomScaleNormal="90" workbookViewId="0">
      <selection activeCell="C13" sqref="C13"/>
    </sheetView>
  </sheetViews>
  <sheetFormatPr defaultRowHeight="14.25" x14ac:dyDescent="0.2"/>
  <cols>
    <col min="1" max="1" width="9.140625" style="1"/>
    <col min="2" max="2" width="40.28515625" style="1" customWidth="1"/>
    <col min="3" max="3" width="9.140625" style="1"/>
    <col min="4" max="4" width="9.5703125" style="1" customWidth="1"/>
    <col min="5" max="12" width="9.140625" style="1"/>
    <col min="13" max="13" width="18.5703125" style="1" customWidth="1"/>
    <col min="14" max="16384" width="9.140625" style="1"/>
  </cols>
  <sheetData>
    <row r="1" spans="2:13" ht="15.75" x14ac:dyDescent="0.2">
      <c r="B1" s="4" t="s">
        <v>13</v>
      </c>
    </row>
    <row r="2" spans="2:13" s="5" customFormat="1" ht="69" customHeight="1" x14ac:dyDescent="0.2">
      <c r="B2" s="43" t="s">
        <v>12</v>
      </c>
      <c r="C2" s="43"/>
      <c r="D2" s="43"/>
      <c r="E2" s="43"/>
      <c r="F2" s="43"/>
      <c r="G2" s="43"/>
      <c r="H2" s="43"/>
    </row>
    <row r="4" spans="2:13" ht="15" thickBot="1" x14ac:dyDescent="0.25"/>
    <row r="5" spans="2:13" ht="15" thickBot="1" x14ac:dyDescent="0.25">
      <c r="B5" s="44" t="s">
        <v>0</v>
      </c>
      <c r="C5" s="46" t="s">
        <v>1</v>
      </c>
      <c r="D5" s="47"/>
      <c r="E5" s="47"/>
      <c r="F5" s="47"/>
      <c r="G5" s="47"/>
      <c r="H5" s="48"/>
    </row>
    <row r="6" spans="2:13" ht="26.25" thickBot="1" x14ac:dyDescent="0.25">
      <c r="B6" s="45"/>
      <c r="C6" s="2" t="s">
        <v>2</v>
      </c>
      <c r="D6" s="2" t="s">
        <v>11</v>
      </c>
      <c r="E6" s="2" t="s">
        <v>3</v>
      </c>
      <c r="F6" s="2" t="s">
        <v>4</v>
      </c>
      <c r="G6" s="2" t="s">
        <v>5</v>
      </c>
      <c r="H6" s="2" t="s">
        <v>6</v>
      </c>
      <c r="K6" s="1">
        <f>J7</f>
        <v>0</v>
      </c>
      <c r="L6" s="1">
        <f>J8</f>
        <v>0</v>
      </c>
      <c r="M6" s="1">
        <f>J9</f>
        <v>1</v>
      </c>
    </row>
    <row r="7" spans="2:13" ht="35.25" customHeight="1" thickBot="1" x14ac:dyDescent="0.3">
      <c r="B7" s="3" t="s">
        <v>7</v>
      </c>
      <c r="C7" s="34"/>
      <c r="D7" s="34"/>
      <c r="E7" s="34"/>
      <c r="F7" s="34"/>
      <c r="G7" s="34" t="s">
        <v>59</v>
      </c>
      <c r="H7" s="34"/>
      <c r="J7" s="50">
        <v>0</v>
      </c>
      <c r="K7" s="49"/>
      <c r="L7" s="49"/>
      <c r="M7" s="49"/>
    </row>
    <row r="8" spans="2:13" ht="35.25" customHeight="1" thickBot="1" x14ac:dyDescent="0.3">
      <c r="B8" s="3" t="s">
        <v>8</v>
      </c>
      <c r="C8" s="34"/>
      <c r="D8" s="34"/>
      <c r="E8" s="34"/>
      <c r="F8" s="34"/>
      <c r="G8" s="34" t="s">
        <v>59</v>
      </c>
      <c r="H8" s="34"/>
      <c r="J8" s="50">
        <v>0</v>
      </c>
      <c r="K8" s="49">
        <f>J8-K6</f>
        <v>0</v>
      </c>
      <c r="L8" s="49"/>
      <c r="M8" s="49"/>
    </row>
    <row r="9" spans="2:13" ht="35.25" customHeight="1" thickBot="1" x14ac:dyDescent="0.3">
      <c r="B9" s="3" t="s">
        <v>42</v>
      </c>
      <c r="C9" s="34"/>
      <c r="D9" s="34" t="s">
        <v>59</v>
      </c>
      <c r="E9" s="34"/>
      <c r="F9" s="34"/>
      <c r="G9" s="34"/>
      <c r="H9" s="34"/>
      <c r="J9" s="50">
        <v>1</v>
      </c>
      <c r="K9" s="49">
        <f>J9-K6</f>
        <v>1</v>
      </c>
      <c r="L9" s="49">
        <f>J9-L6</f>
        <v>1</v>
      </c>
      <c r="M9" s="49"/>
    </row>
    <row r="10" spans="2:13" ht="35.25" customHeight="1" thickBot="1" x14ac:dyDescent="0.25">
      <c r="B10" s="3" t="s">
        <v>9</v>
      </c>
      <c r="C10" s="34"/>
      <c r="D10" s="34"/>
      <c r="E10" s="34"/>
      <c r="F10" s="34"/>
      <c r="G10" s="34" t="s">
        <v>59</v>
      </c>
      <c r="H10" s="34"/>
    </row>
    <row r="11" spans="2:13" ht="35.25" customHeight="1" thickBot="1" x14ac:dyDescent="0.25">
      <c r="B11" s="3" t="s">
        <v>10</v>
      </c>
      <c r="C11" s="34"/>
      <c r="D11" s="34"/>
      <c r="E11" s="34" t="s">
        <v>59</v>
      </c>
      <c r="F11" s="34"/>
      <c r="G11" s="34"/>
      <c r="H11" s="34"/>
      <c r="K11" s="1">
        <f>AVERAGE(K8,K9,L9)</f>
        <v>0.66666666666666663</v>
      </c>
    </row>
    <row r="12" spans="2:13" ht="35.25" customHeight="1" thickBot="1" x14ac:dyDescent="0.3">
      <c r="B12" s="3" t="s">
        <v>43</v>
      </c>
      <c r="C12" s="34" t="s">
        <v>59</v>
      </c>
      <c r="D12" s="34"/>
      <c r="E12" s="34"/>
      <c r="F12" s="34"/>
      <c r="G12" s="34"/>
      <c r="H12" s="34"/>
      <c r="K12" s="1">
        <f>2*AVERAGE(J7:J9)</f>
        <v>0.66666666666666663</v>
      </c>
      <c r="M12" s="51">
        <f>K11/K12</f>
        <v>1</v>
      </c>
    </row>
  </sheetData>
  <mergeCells count="3">
    <mergeCell ref="B2:H2"/>
    <mergeCell ref="B5:B6"/>
    <mergeCell ref="C5:H5"/>
  </mergeCells>
  <conditionalFormatting sqref="C7:H12">
    <cfRule type="cellIs" dxfId="0" priority="1"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zoomScale="140" zoomScaleNormal="140" workbookViewId="0">
      <pane xSplit="1" ySplit="4" topLeftCell="B72" activePane="bottomRight" state="frozen"/>
      <selection pane="topRight" activeCell="B1" sqref="B1"/>
      <selection pane="bottomLeft" activeCell="A5" sqref="A5"/>
      <selection pane="bottomRight" activeCell="F106" sqref="F106"/>
    </sheetView>
  </sheetViews>
  <sheetFormatPr defaultRowHeight="14.25" x14ac:dyDescent="0.2"/>
  <cols>
    <col min="1" max="2" width="11" style="21" customWidth="1"/>
    <col min="3" max="3" width="10.140625" style="21" bestFit="1" customWidth="1"/>
    <col min="4" max="4" width="8.7109375" style="21" bestFit="1" customWidth="1"/>
    <col min="5" max="5" width="5.85546875" style="21" bestFit="1" customWidth="1"/>
    <col min="6" max="6" width="9.140625" style="21"/>
    <col min="7" max="7" width="9.140625" style="6"/>
    <col min="8" max="8" width="23.42578125" style="6" customWidth="1"/>
    <col min="9" max="9" width="14.7109375" style="6" customWidth="1"/>
    <col min="10" max="10" width="13.140625" style="6" customWidth="1"/>
    <col min="11" max="11" width="9.140625" style="6"/>
    <col min="12" max="13" width="10" style="6" customWidth="1"/>
    <col min="14" max="16384" width="9.140625" style="6"/>
  </cols>
  <sheetData>
    <row r="1" spans="1:14" s="1" customFormat="1" ht="15.75" x14ac:dyDescent="0.2">
      <c r="A1" s="19"/>
      <c r="B1" s="20" t="s">
        <v>14</v>
      </c>
      <c r="C1" s="19"/>
      <c r="D1" s="19"/>
      <c r="E1" s="19"/>
      <c r="F1" s="19"/>
    </row>
    <row r="2" spans="1:14" ht="62.25" customHeight="1" x14ac:dyDescent="0.2">
      <c r="A2" s="43" t="s">
        <v>20</v>
      </c>
      <c r="B2" s="43"/>
      <c r="C2" s="43"/>
      <c r="D2" s="43"/>
      <c r="E2" s="43"/>
      <c r="F2" s="43"/>
      <c r="G2" s="43"/>
      <c r="H2" s="43"/>
      <c r="I2" s="43"/>
      <c r="J2" s="43"/>
      <c r="K2" s="43"/>
      <c r="L2" s="43"/>
    </row>
    <row r="3" spans="1:14" x14ac:dyDescent="0.2">
      <c r="B3" s="53">
        <f>_xlfn.STDEV.P(B5:B104)/AVERAGE(B5:B104)</f>
        <v>0.49924669378478675</v>
      </c>
      <c r="D3" s="53">
        <f>_xlfn.STDEV.P(D5:D104)/AVERAGE(D5:D104)</f>
        <v>0.3984394403355887</v>
      </c>
      <c r="G3" s="12" t="s">
        <v>27</v>
      </c>
      <c r="H3" s="6" t="s">
        <v>28</v>
      </c>
    </row>
    <row r="4" spans="1:14" x14ac:dyDescent="0.2">
      <c r="A4" s="21" t="s">
        <v>15</v>
      </c>
      <c r="B4" s="52" t="s">
        <v>16</v>
      </c>
      <c r="C4" s="21" t="s">
        <v>17</v>
      </c>
      <c r="D4" s="52" t="s">
        <v>18</v>
      </c>
      <c r="E4" s="21" t="s">
        <v>19</v>
      </c>
      <c r="F4" s="55">
        <f>AVERAGE(F5:F104)</f>
        <v>0.70699919948638268</v>
      </c>
      <c r="G4" s="12" t="s">
        <v>29</v>
      </c>
      <c r="H4" s="6" t="s">
        <v>30</v>
      </c>
    </row>
    <row r="5" spans="1:14" x14ac:dyDescent="0.2">
      <c r="A5" s="7">
        <v>1</v>
      </c>
      <c r="B5" s="7">
        <v>1692</v>
      </c>
      <c r="C5" s="7">
        <v>1417</v>
      </c>
      <c r="D5" s="7">
        <v>2</v>
      </c>
      <c r="E5" s="7">
        <v>1</v>
      </c>
      <c r="F5" s="21">
        <f>C5/B5</f>
        <v>0.83747044917257685</v>
      </c>
      <c r="G5" s="12" t="s">
        <v>31</v>
      </c>
      <c r="H5" s="6" t="s">
        <v>35</v>
      </c>
    </row>
    <row r="6" spans="1:14" x14ac:dyDescent="0.2">
      <c r="A6" s="7">
        <v>2</v>
      </c>
      <c r="B6" s="7">
        <v>700</v>
      </c>
      <c r="C6" s="7">
        <v>361</v>
      </c>
      <c r="D6" s="7">
        <v>2</v>
      </c>
      <c r="E6" s="7">
        <v>3</v>
      </c>
      <c r="F6" s="21">
        <f t="shared" ref="F6:F69" si="0">C6/B6</f>
        <v>0.51571428571428568</v>
      </c>
      <c r="G6" s="12" t="s">
        <v>32</v>
      </c>
      <c r="H6" s="6" t="s">
        <v>38</v>
      </c>
    </row>
    <row r="7" spans="1:14" x14ac:dyDescent="0.2">
      <c r="A7" s="7">
        <v>3</v>
      </c>
      <c r="B7" s="7">
        <v>1144</v>
      </c>
      <c r="C7" s="7">
        <v>966</v>
      </c>
      <c r="D7" s="7">
        <v>2</v>
      </c>
      <c r="E7" s="7">
        <v>2</v>
      </c>
      <c r="F7" s="21">
        <f t="shared" si="0"/>
        <v>0.84440559440559437</v>
      </c>
      <c r="G7" s="12" t="s">
        <v>33</v>
      </c>
      <c r="H7" s="6" t="s">
        <v>34</v>
      </c>
    </row>
    <row r="8" spans="1:14" x14ac:dyDescent="0.2">
      <c r="A8" s="7">
        <v>4</v>
      </c>
      <c r="B8" s="7">
        <v>2735</v>
      </c>
      <c r="C8" s="7">
        <v>1820</v>
      </c>
      <c r="D8" s="7">
        <v>3</v>
      </c>
      <c r="E8" s="7">
        <v>2</v>
      </c>
      <c r="F8" s="21">
        <f t="shared" si="0"/>
        <v>0.6654478976234004</v>
      </c>
      <c r="G8" s="12"/>
    </row>
    <row r="9" spans="1:14" ht="15" thickBot="1" x14ac:dyDescent="0.25">
      <c r="A9" s="7">
        <v>5</v>
      </c>
      <c r="B9" s="7">
        <v>1485</v>
      </c>
      <c r="C9" s="7">
        <v>1179</v>
      </c>
      <c r="D9" s="7">
        <v>2</v>
      </c>
      <c r="E9" s="7">
        <v>2</v>
      </c>
      <c r="F9" s="21">
        <f t="shared" si="0"/>
        <v>0.79393939393939394</v>
      </c>
    </row>
    <row r="10" spans="1:14" ht="16.5" thickBot="1" x14ac:dyDescent="0.3">
      <c r="A10" s="7">
        <v>6</v>
      </c>
      <c r="B10" s="7">
        <v>3683</v>
      </c>
      <c r="C10" s="7">
        <v>2455</v>
      </c>
      <c r="D10" s="7">
        <v>3</v>
      </c>
      <c r="E10" s="7">
        <v>2</v>
      </c>
      <c r="F10" s="21">
        <f t="shared" si="0"/>
        <v>0.66657616073852832</v>
      </c>
      <c r="G10" s="16" t="s">
        <v>27</v>
      </c>
      <c r="H10" s="6" t="s">
        <v>36</v>
      </c>
      <c r="I10" s="35">
        <f>AVERAGE(B5:B104)</f>
        <v>2559.6999999999998</v>
      </c>
      <c r="L10"/>
      <c r="M10"/>
      <c r="N10"/>
    </row>
    <row r="11" spans="1:14" ht="16.5" thickBot="1" x14ac:dyDescent="0.3">
      <c r="A11" s="7">
        <v>7</v>
      </c>
      <c r="B11" s="7">
        <v>3432</v>
      </c>
      <c r="C11" s="7">
        <v>2273</v>
      </c>
      <c r="D11" s="7">
        <v>4</v>
      </c>
      <c r="E11" s="7">
        <v>2</v>
      </c>
      <c r="F11" s="21">
        <f t="shared" si="0"/>
        <v>0.66229603729603725</v>
      </c>
      <c r="G11" s="17"/>
      <c r="L11" s="14"/>
      <c r="M11" s="15"/>
      <c r="N11"/>
    </row>
    <row r="12" spans="1:14" ht="16.5" thickBot="1" x14ac:dyDescent="0.3">
      <c r="A12" s="7">
        <v>8</v>
      </c>
      <c r="B12" s="7">
        <v>1979</v>
      </c>
      <c r="C12" s="7">
        <v>1617</v>
      </c>
      <c r="D12" s="7">
        <v>2</v>
      </c>
      <c r="E12" s="7">
        <v>2</v>
      </c>
      <c r="F12" s="21">
        <f t="shared" si="0"/>
        <v>0.81707933299646285</v>
      </c>
      <c r="G12" s="16" t="s">
        <v>29</v>
      </c>
      <c r="H12" s="6" t="s">
        <v>37</v>
      </c>
      <c r="I12" s="35">
        <f>MEDIAN(C5:C104)</f>
        <v>1740.5</v>
      </c>
      <c r="L12" s="14"/>
      <c r="M12" s="15"/>
      <c r="N12"/>
    </row>
    <row r="13" spans="1:14" ht="15.75" x14ac:dyDescent="0.25">
      <c r="A13" s="7">
        <v>9</v>
      </c>
      <c r="B13" s="7">
        <v>3888</v>
      </c>
      <c r="C13" s="7">
        <v>2681</v>
      </c>
      <c r="D13" s="7">
        <v>4</v>
      </c>
      <c r="E13" s="7">
        <v>2</v>
      </c>
      <c r="F13" s="21">
        <f t="shared" si="0"/>
        <v>0.68955761316872433</v>
      </c>
      <c r="G13" s="17"/>
      <c r="L13" s="14"/>
      <c r="M13" s="15"/>
      <c r="N13"/>
    </row>
    <row r="14" spans="1:14" ht="15.75" x14ac:dyDescent="0.25">
      <c r="A14" s="7">
        <v>10</v>
      </c>
      <c r="B14" s="7">
        <v>1336</v>
      </c>
      <c r="C14" s="7">
        <v>941</v>
      </c>
      <c r="D14" s="7">
        <v>3</v>
      </c>
      <c r="E14" s="7">
        <v>1</v>
      </c>
      <c r="F14" s="21">
        <f t="shared" si="0"/>
        <v>0.7043413173652695</v>
      </c>
      <c r="G14" s="16" t="s">
        <v>31</v>
      </c>
      <c r="L14" s="14"/>
      <c r="M14" s="15"/>
      <c r="N14"/>
    </row>
    <row r="15" spans="1:14" ht="15.75" x14ac:dyDescent="0.25">
      <c r="A15" s="6">
        <v>11</v>
      </c>
      <c r="B15" s="6">
        <v>4012</v>
      </c>
      <c r="C15" s="6">
        <v>2722</v>
      </c>
      <c r="D15" s="6">
        <v>5</v>
      </c>
      <c r="E15" s="6">
        <v>2</v>
      </c>
      <c r="F15" s="21">
        <f t="shared" si="0"/>
        <v>0.67846460618145565</v>
      </c>
      <c r="G15" s="17"/>
      <c r="L15" s="14"/>
      <c r="M15" s="15"/>
      <c r="N15"/>
    </row>
    <row r="16" spans="1:14" ht="15.75" x14ac:dyDescent="0.25">
      <c r="A16" s="6">
        <v>12</v>
      </c>
      <c r="B16" s="6">
        <v>1086</v>
      </c>
      <c r="C16" s="6">
        <v>989</v>
      </c>
      <c r="D16" s="6">
        <v>2</v>
      </c>
      <c r="E16" s="6">
        <v>2</v>
      </c>
      <c r="F16" s="21">
        <f t="shared" si="0"/>
        <v>0.91068139963167583</v>
      </c>
      <c r="G16" s="17"/>
      <c r="H16" s="22"/>
      <c r="I16" s="38"/>
      <c r="L16" s="14"/>
      <c r="M16" s="15"/>
      <c r="N16"/>
    </row>
    <row r="17" spans="1:14" ht="15.75" x14ac:dyDescent="0.25">
      <c r="A17" s="6">
        <v>13</v>
      </c>
      <c r="B17" s="6">
        <v>776</v>
      </c>
      <c r="C17" s="6">
        <v>729</v>
      </c>
      <c r="D17" s="6">
        <v>2</v>
      </c>
      <c r="E17" s="6">
        <v>3</v>
      </c>
      <c r="F17" s="21">
        <f t="shared" si="0"/>
        <v>0.93943298969072164</v>
      </c>
      <c r="G17" s="17"/>
      <c r="L17"/>
      <c r="M17"/>
      <c r="N17"/>
    </row>
    <row r="18" spans="1:14" ht="15.75" x14ac:dyDescent="0.25">
      <c r="A18" s="6">
        <v>14</v>
      </c>
      <c r="B18" s="6">
        <v>1297</v>
      </c>
      <c r="C18" s="6">
        <v>1198</v>
      </c>
      <c r="D18" s="6">
        <v>2</v>
      </c>
      <c r="E18" s="6">
        <v>1</v>
      </c>
      <c r="F18" s="21">
        <f t="shared" si="0"/>
        <v>0.92367000771010022</v>
      </c>
      <c r="G18" s="17"/>
      <c r="L18"/>
      <c r="M18"/>
      <c r="N18"/>
    </row>
    <row r="19" spans="1:14" ht="16.5" thickBot="1" x14ac:dyDescent="0.3">
      <c r="A19" s="6">
        <v>15</v>
      </c>
      <c r="B19" s="6">
        <v>936</v>
      </c>
      <c r="C19" s="6">
        <v>788</v>
      </c>
      <c r="D19" s="6">
        <v>1</v>
      </c>
      <c r="E19" s="6">
        <v>3</v>
      </c>
      <c r="F19" s="21">
        <f t="shared" si="0"/>
        <v>0.84188034188034189</v>
      </c>
      <c r="G19" s="17"/>
      <c r="H19" s="22"/>
      <c r="I19" s="38"/>
      <c r="L19"/>
      <c r="M19"/>
      <c r="N19"/>
    </row>
    <row r="20" spans="1:14" ht="16.5" thickBot="1" x14ac:dyDescent="0.3">
      <c r="A20" s="6">
        <v>16</v>
      </c>
      <c r="B20" s="6">
        <v>1829</v>
      </c>
      <c r="C20" s="6">
        <v>1030</v>
      </c>
      <c r="D20" s="6">
        <v>2</v>
      </c>
      <c r="E20" s="6">
        <v>3</v>
      </c>
      <c r="F20" s="21">
        <f t="shared" si="0"/>
        <v>0.56314926189174408</v>
      </c>
      <c r="G20" s="17"/>
      <c r="H20" s="13" t="s">
        <v>58</v>
      </c>
      <c r="I20" s="23"/>
      <c r="J20" s="24"/>
      <c r="L20"/>
      <c r="M20"/>
      <c r="N20"/>
    </row>
    <row r="21" spans="1:14" ht="16.5" thickBot="1" x14ac:dyDescent="0.3">
      <c r="A21" s="6">
        <v>17</v>
      </c>
      <c r="B21" s="6">
        <v>1198</v>
      </c>
      <c r="C21" s="6">
        <v>896</v>
      </c>
      <c r="D21" s="6">
        <v>1</v>
      </c>
      <c r="E21" s="6">
        <v>1</v>
      </c>
      <c r="F21" s="21">
        <f t="shared" si="0"/>
        <v>0.74791318864774625</v>
      </c>
      <c r="G21" s="17"/>
      <c r="L21"/>
      <c r="M21"/>
      <c r="N21"/>
    </row>
    <row r="22" spans="1:14" ht="16.5" thickBot="1" x14ac:dyDescent="0.3">
      <c r="A22" s="6">
        <v>18</v>
      </c>
      <c r="B22" s="6">
        <v>4079</v>
      </c>
      <c r="C22" s="6">
        <v>2928</v>
      </c>
      <c r="D22" s="6">
        <v>5</v>
      </c>
      <c r="E22" s="6">
        <v>1</v>
      </c>
      <c r="F22" s="21">
        <f t="shared" si="0"/>
        <v>0.71782299583231179</v>
      </c>
      <c r="G22" s="16" t="s">
        <v>32</v>
      </c>
      <c r="H22" s="6" t="s">
        <v>39</v>
      </c>
      <c r="I22" s="54">
        <f>CORREL(C5:C104,B5:B104)</f>
        <v>0.97901558739645766</v>
      </c>
      <c r="J22" s="6">
        <f>COVAR(C5:C104,B5:B104)/(_xlfn.STDEV.P(C5:C104)*_xlfn.STDEV.P(B5:B104))</f>
        <v>0.97901558739645766</v>
      </c>
      <c r="L22"/>
      <c r="M22"/>
      <c r="N22"/>
    </row>
    <row r="23" spans="1:14" ht="16.5" thickBot="1" x14ac:dyDescent="0.3">
      <c r="A23" s="6">
        <v>19</v>
      </c>
      <c r="B23" s="6">
        <v>551</v>
      </c>
      <c r="C23" s="6">
        <v>662</v>
      </c>
      <c r="D23" s="6">
        <v>2</v>
      </c>
      <c r="E23" s="6">
        <v>3</v>
      </c>
      <c r="F23" s="21">
        <f t="shared" si="0"/>
        <v>1.2014519056261344</v>
      </c>
      <c r="G23" s="17"/>
      <c r="L23"/>
      <c r="M23"/>
      <c r="N23"/>
    </row>
    <row r="24" spans="1:14" ht="16.5" thickBot="1" x14ac:dyDescent="0.3">
      <c r="A24" s="6">
        <v>20</v>
      </c>
      <c r="B24" s="6">
        <v>1130</v>
      </c>
      <c r="C24" s="6">
        <v>839</v>
      </c>
      <c r="D24" s="6">
        <v>1</v>
      </c>
      <c r="E24" s="6">
        <v>1</v>
      </c>
      <c r="F24" s="21">
        <f t="shared" si="0"/>
        <v>0.74247787610619465</v>
      </c>
      <c r="G24" s="16" t="s">
        <v>33</v>
      </c>
      <c r="H24" s="6" t="s">
        <v>40</v>
      </c>
      <c r="I24" s="36"/>
      <c r="L24"/>
      <c r="M24"/>
      <c r="N24"/>
    </row>
    <row r="25" spans="1:14" ht="16.5" thickBot="1" x14ac:dyDescent="0.3">
      <c r="A25" s="6">
        <v>21</v>
      </c>
      <c r="B25" s="6">
        <v>1036</v>
      </c>
      <c r="C25" s="6">
        <v>428</v>
      </c>
      <c r="D25" s="6">
        <v>1</v>
      </c>
      <c r="E25" s="6">
        <v>2</v>
      </c>
      <c r="F25" s="21">
        <f t="shared" si="0"/>
        <v>0.41312741312741313</v>
      </c>
      <c r="G25" s="17"/>
      <c r="H25" s="6" t="s">
        <v>41</v>
      </c>
      <c r="I25" s="36"/>
      <c r="L25"/>
      <c r="M25"/>
      <c r="N25"/>
    </row>
    <row r="26" spans="1:14" ht="15.75" x14ac:dyDescent="0.25">
      <c r="A26" s="6">
        <v>22</v>
      </c>
      <c r="B26" s="6">
        <v>3761</v>
      </c>
      <c r="C26" s="6">
        <v>2453</v>
      </c>
      <c r="D26" s="6">
        <v>4</v>
      </c>
      <c r="E26" s="6">
        <v>3</v>
      </c>
      <c r="F26" s="21">
        <f t="shared" si="0"/>
        <v>0.65222015421430468</v>
      </c>
      <c r="G26" s="17"/>
      <c r="L26"/>
      <c r="M26"/>
      <c r="N26"/>
    </row>
    <row r="27" spans="1:14" ht="15" x14ac:dyDescent="0.25">
      <c r="A27" s="6">
        <v>23</v>
      </c>
      <c r="B27" s="6">
        <v>4406</v>
      </c>
      <c r="C27" s="6">
        <v>3308</v>
      </c>
      <c r="D27" s="6">
        <v>4</v>
      </c>
      <c r="E27" s="6">
        <v>3</v>
      </c>
      <c r="F27" s="21">
        <f t="shared" si="0"/>
        <v>0.75079437131184745</v>
      </c>
      <c r="L27"/>
      <c r="M27"/>
      <c r="N27"/>
    </row>
    <row r="28" spans="1:14" x14ac:dyDescent="0.2">
      <c r="A28" s="6">
        <v>24</v>
      </c>
      <c r="B28" s="6">
        <v>1073</v>
      </c>
      <c r="C28" s="6">
        <v>863</v>
      </c>
      <c r="D28" s="6">
        <v>1</v>
      </c>
      <c r="E28" s="6">
        <v>3</v>
      </c>
      <c r="F28" s="21">
        <f t="shared" si="0"/>
        <v>0.804287045666356</v>
      </c>
    </row>
    <row r="29" spans="1:14" x14ac:dyDescent="0.2">
      <c r="A29" s="6">
        <v>25</v>
      </c>
      <c r="B29" s="6">
        <v>3940</v>
      </c>
      <c r="C29" s="6">
        <v>2634</v>
      </c>
      <c r="D29" s="6">
        <v>4</v>
      </c>
      <c r="E29" s="6">
        <v>3</v>
      </c>
      <c r="F29" s="21">
        <f t="shared" si="0"/>
        <v>0.66852791878172591</v>
      </c>
    </row>
    <row r="30" spans="1:14" x14ac:dyDescent="0.2">
      <c r="A30" s="6">
        <v>26</v>
      </c>
      <c r="B30" s="6">
        <v>3322</v>
      </c>
      <c r="C30" s="6">
        <v>2305</v>
      </c>
      <c r="D30" s="6">
        <v>4</v>
      </c>
      <c r="E30" s="6">
        <v>2</v>
      </c>
      <c r="F30" s="21">
        <f t="shared" si="0"/>
        <v>0.69385912101143887</v>
      </c>
    </row>
    <row r="31" spans="1:14" x14ac:dyDescent="0.2">
      <c r="A31" s="6">
        <v>27</v>
      </c>
      <c r="B31" s="6">
        <v>3064</v>
      </c>
      <c r="C31" s="6">
        <v>2216</v>
      </c>
      <c r="D31" s="6">
        <v>4</v>
      </c>
      <c r="E31" s="6">
        <v>2</v>
      </c>
      <c r="F31" s="21">
        <f t="shared" si="0"/>
        <v>0.7232375979112271</v>
      </c>
    </row>
    <row r="32" spans="1:14" x14ac:dyDescent="0.2">
      <c r="A32" s="6">
        <v>28</v>
      </c>
      <c r="B32" s="6">
        <v>2145</v>
      </c>
      <c r="C32" s="6">
        <v>1516</v>
      </c>
      <c r="D32" s="6">
        <v>3</v>
      </c>
      <c r="E32" s="6">
        <v>2</v>
      </c>
      <c r="F32" s="21">
        <f t="shared" si="0"/>
        <v>0.70675990675990674</v>
      </c>
    </row>
    <row r="33" spans="1:6" x14ac:dyDescent="0.2">
      <c r="A33" s="6">
        <v>29</v>
      </c>
      <c r="B33" s="6">
        <v>1118</v>
      </c>
      <c r="C33" s="6">
        <v>737</v>
      </c>
      <c r="D33" s="6">
        <v>1</v>
      </c>
      <c r="E33" s="6">
        <v>2</v>
      </c>
      <c r="F33" s="21">
        <f t="shared" si="0"/>
        <v>0.65921288014311274</v>
      </c>
    </row>
    <row r="34" spans="1:6" x14ac:dyDescent="0.2">
      <c r="A34" s="6">
        <v>30</v>
      </c>
      <c r="B34" s="6">
        <v>2501</v>
      </c>
      <c r="C34" s="6">
        <v>2031</v>
      </c>
      <c r="D34" s="6">
        <v>4</v>
      </c>
      <c r="E34" s="6">
        <v>3</v>
      </c>
      <c r="F34" s="21">
        <f t="shared" si="0"/>
        <v>0.81207516993202722</v>
      </c>
    </row>
    <row r="35" spans="1:6" x14ac:dyDescent="0.2">
      <c r="A35" s="6">
        <v>31</v>
      </c>
      <c r="B35" s="6">
        <v>1999</v>
      </c>
      <c r="C35" s="6">
        <v>1492</v>
      </c>
      <c r="D35" s="6">
        <v>2</v>
      </c>
      <c r="E35" s="6">
        <v>2</v>
      </c>
      <c r="F35" s="21">
        <f t="shared" si="0"/>
        <v>0.74637318659329666</v>
      </c>
    </row>
    <row r="36" spans="1:6" x14ac:dyDescent="0.2">
      <c r="A36" s="6">
        <v>32</v>
      </c>
      <c r="B36" s="6">
        <v>887</v>
      </c>
      <c r="C36" s="6">
        <v>779</v>
      </c>
      <c r="D36" s="6">
        <v>1</v>
      </c>
      <c r="E36" s="6">
        <v>1</v>
      </c>
      <c r="F36" s="21">
        <f t="shared" si="0"/>
        <v>0.8782412626832018</v>
      </c>
    </row>
    <row r="37" spans="1:6" x14ac:dyDescent="0.2">
      <c r="A37" s="6">
        <v>33</v>
      </c>
      <c r="B37" s="6">
        <v>4808</v>
      </c>
      <c r="C37" s="6">
        <v>3381</v>
      </c>
      <c r="D37" s="6">
        <v>3</v>
      </c>
      <c r="E37" s="6">
        <v>2</v>
      </c>
      <c r="F37" s="21">
        <f t="shared" si="0"/>
        <v>0.70320299500831951</v>
      </c>
    </row>
    <row r="38" spans="1:6" x14ac:dyDescent="0.2">
      <c r="A38" s="6">
        <v>34</v>
      </c>
      <c r="B38" s="6">
        <v>4070</v>
      </c>
      <c r="C38" s="6">
        <v>2600</v>
      </c>
      <c r="D38" s="6">
        <v>5</v>
      </c>
      <c r="E38" s="6">
        <v>2</v>
      </c>
      <c r="F38" s="21">
        <f t="shared" si="0"/>
        <v>0.63882063882063878</v>
      </c>
    </row>
    <row r="39" spans="1:6" x14ac:dyDescent="0.2">
      <c r="A39" s="6">
        <v>35</v>
      </c>
      <c r="B39" s="6">
        <v>1624</v>
      </c>
      <c r="C39" s="6">
        <v>1015</v>
      </c>
      <c r="D39" s="6">
        <v>2</v>
      </c>
      <c r="E39" s="6">
        <v>2</v>
      </c>
      <c r="F39" s="21">
        <f t="shared" si="0"/>
        <v>0.625</v>
      </c>
    </row>
    <row r="40" spans="1:6" x14ac:dyDescent="0.2">
      <c r="A40" s="6">
        <v>36</v>
      </c>
      <c r="B40" s="6">
        <v>3573</v>
      </c>
      <c r="C40" s="6">
        <v>2294</v>
      </c>
      <c r="D40" s="6">
        <v>4</v>
      </c>
      <c r="E40" s="6">
        <v>3</v>
      </c>
      <c r="F40" s="21">
        <f t="shared" si="0"/>
        <v>0.64203750349846067</v>
      </c>
    </row>
    <row r="41" spans="1:6" x14ac:dyDescent="0.2">
      <c r="A41" s="6">
        <v>37</v>
      </c>
      <c r="B41" s="6">
        <v>2293</v>
      </c>
      <c r="C41" s="6">
        <v>1896</v>
      </c>
      <c r="D41" s="6">
        <v>2</v>
      </c>
      <c r="E41" s="6">
        <v>2</v>
      </c>
      <c r="F41" s="21">
        <f t="shared" si="0"/>
        <v>0.82686436982119493</v>
      </c>
    </row>
    <row r="42" spans="1:6" x14ac:dyDescent="0.2">
      <c r="A42" s="6">
        <v>38</v>
      </c>
      <c r="B42" s="6">
        <v>2143</v>
      </c>
      <c r="C42" s="6">
        <v>1647</v>
      </c>
      <c r="D42" s="6">
        <v>2</v>
      </c>
      <c r="E42" s="6">
        <v>1</v>
      </c>
      <c r="F42" s="21">
        <f t="shared" si="0"/>
        <v>0.76854876341577227</v>
      </c>
    </row>
    <row r="43" spans="1:6" x14ac:dyDescent="0.2">
      <c r="A43" s="6">
        <v>39</v>
      </c>
      <c r="B43" s="6">
        <v>1336</v>
      </c>
      <c r="C43" s="6">
        <v>950</v>
      </c>
      <c r="D43" s="6">
        <v>2</v>
      </c>
      <c r="E43" s="6">
        <v>3</v>
      </c>
      <c r="F43" s="21">
        <f t="shared" si="0"/>
        <v>0.71107784431137722</v>
      </c>
    </row>
    <row r="44" spans="1:6" x14ac:dyDescent="0.2">
      <c r="A44" s="6">
        <v>40</v>
      </c>
      <c r="B44" s="6">
        <v>3345</v>
      </c>
      <c r="C44" s="6">
        <v>2619</v>
      </c>
      <c r="D44" s="6">
        <v>3</v>
      </c>
      <c r="E44" s="6">
        <v>2</v>
      </c>
      <c r="F44" s="21">
        <f t="shared" si="0"/>
        <v>0.78295964125560535</v>
      </c>
    </row>
    <row r="45" spans="1:6" x14ac:dyDescent="0.2">
      <c r="A45" s="6">
        <v>41</v>
      </c>
      <c r="B45" s="6">
        <v>4679</v>
      </c>
      <c r="C45" s="6">
        <v>3019</v>
      </c>
      <c r="D45" s="6">
        <v>5</v>
      </c>
      <c r="E45" s="6">
        <v>1</v>
      </c>
      <c r="F45" s="21">
        <f t="shared" si="0"/>
        <v>0.64522333832015388</v>
      </c>
    </row>
    <row r="46" spans="1:6" x14ac:dyDescent="0.2">
      <c r="A46" s="6">
        <v>42</v>
      </c>
      <c r="B46" s="6">
        <v>3924</v>
      </c>
      <c r="C46" s="6">
        <v>2765</v>
      </c>
      <c r="D46" s="6">
        <v>5</v>
      </c>
      <c r="E46" s="6">
        <v>3</v>
      </c>
      <c r="F46" s="21">
        <f t="shared" si="0"/>
        <v>0.70463812436289497</v>
      </c>
    </row>
    <row r="47" spans="1:6" x14ac:dyDescent="0.2">
      <c r="A47" s="6">
        <v>43</v>
      </c>
      <c r="B47" s="6">
        <v>1203</v>
      </c>
      <c r="C47" s="6">
        <v>672</v>
      </c>
      <c r="D47" s="6">
        <v>2</v>
      </c>
      <c r="E47" s="6">
        <v>1</v>
      </c>
      <c r="F47" s="21">
        <f t="shared" si="0"/>
        <v>0.55860349127182041</v>
      </c>
    </row>
    <row r="48" spans="1:6" x14ac:dyDescent="0.2">
      <c r="A48" s="6">
        <v>44</v>
      </c>
      <c r="B48" s="6">
        <v>4518</v>
      </c>
      <c r="C48" s="6">
        <v>3447</v>
      </c>
      <c r="D48" s="6">
        <v>5</v>
      </c>
      <c r="E48" s="6">
        <v>2</v>
      </c>
      <c r="F48" s="21">
        <f t="shared" si="0"/>
        <v>0.76294820717131473</v>
      </c>
    </row>
    <row r="49" spans="1:6" x14ac:dyDescent="0.2">
      <c r="A49" s="6">
        <v>45</v>
      </c>
      <c r="B49" s="6">
        <v>3668</v>
      </c>
      <c r="C49" s="6">
        <v>2583</v>
      </c>
      <c r="D49" s="6">
        <v>4</v>
      </c>
      <c r="E49" s="6">
        <v>1</v>
      </c>
      <c r="F49" s="21">
        <f t="shared" si="0"/>
        <v>0.70419847328244278</v>
      </c>
    </row>
    <row r="50" spans="1:6" x14ac:dyDescent="0.2">
      <c r="A50" s="6">
        <v>46</v>
      </c>
      <c r="B50" s="6">
        <v>4485</v>
      </c>
      <c r="C50" s="6">
        <v>2990</v>
      </c>
      <c r="D50" s="6">
        <v>5</v>
      </c>
      <c r="E50" s="6">
        <v>3</v>
      </c>
      <c r="F50" s="21">
        <f t="shared" si="0"/>
        <v>0.66666666666666663</v>
      </c>
    </row>
    <row r="51" spans="1:6" x14ac:dyDescent="0.2">
      <c r="A51" s="6">
        <v>47</v>
      </c>
      <c r="B51" s="6">
        <v>3618</v>
      </c>
      <c r="C51" s="6">
        <v>2260</v>
      </c>
      <c r="D51" s="6">
        <v>3</v>
      </c>
      <c r="E51" s="6">
        <v>3</v>
      </c>
      <c r="F51" s="21">
        <f t="shared" si="0"/>
        <v>0.62465450525152022</v>
      </c>
    </row>
    <row r="52" spans="1:6" x14ac:dyDescent="0.2">
      <c r="A52" s="6">
        <v>48</v>
      </c>
      <c r="B52" s="6">
        <v>3779</v>
      </c>
      <c r="C52" s="6">
        <v>2367</v>
      </c>
      <c r="D52" s="6">
        <v>5</v>
      </c>
      <c r="E52" s="6">
        <v>3</v>
      </c>
      <c r="F52" s="21">
        <f t="shared" si="0"/>
        <v>0.62635617888330242</v>
      </c>
    </row>
    <row r="53" spans="1:6" x14ac:dyDescent="0.2">
      <c r="A53" s="6">
        <v>49</v>
      </c>
      <c r="B53" s="6">
        <v>920</v>
      </c>
      <c r="C53" s="6">
        <v>368</v>
      </c>
      <c r="D53" s="6">
        <v>2</v>
      </c>
      <c r="E53" s="6">
        <v>2</v>
      </c>
      <c r="F53" s="21">
        <f t="shared" si="0"/>
        <v>0.4</v>
      </c>
    </row>
    <row r="54" spans="1:6" x14ac:dyDescent="0.2">
      <c r="A54" s="6">
        <v>50</v>
      </c>
      <c r="B54" s="6">
        <v>3334</v>
      </c>
      <c r="C54" s="6">
        <v>2114</v>
      </c>
      <c r="D54" s="6">
        <v>4</v>
      </c>
      <c r="E54" s="6">
        <v>3</v>
      </c>
      <c r="F54" s="21">
        <f t="shared" si="0"/>
        <v>0.63407318536292745</v>
      </c>
    </row>
    <row r="55" spans="1:6" x14ac:dyDescent="0.2">
      <c r="A55" s="6">
        <v>51</v>
      </c>
      <c r="B55" s="6">
        <v>1618</v>
      </c>
      <c r="C55" s="6">
        <v>991</v>
      </c>
      <c r="D55" s="6">
        <v>2</v>
      </c>
      <c r="E55" s="6">
        <v>3</v>
      </c>
      <c r="F55" s="21">
        <f t="shared" si="0"/>
        <v>0.6124845488257108</v>
      </c>
    </row>
    <row r="56" spans="1:6" x14ac:dyDescent="0.2">
      <c r="A56" s="6">
        <v>52</v>
      </c>
      <c r="B56" s="6">
        <v>4049</v>
      </c>
      <c r="C56" s="6">
        <v>2975</v>
      </c>
      <c r="D56" s="6">
        <v>3</v>
      </c>
      <c r="E56" s="6">
        <v>1</v>
      </c>
      <c r="F56" s="21">
        <f t="shared" si="0"/>
        <v>0.73474932081995559</v>
      </c>
    </row>
    <row r="57" spans="1:6" x14ac:dyDescent="0.2">
      <c r="A57" s="6">
        <v>53</v>
      </c>
      <c r="B57" s="6">
        <v>3839</v>
      </c>
      <c r="C57" s="6">
        <v>2631</v>
      </c>
      <c r="D57" s="6">
        <v>4</v>
      </c>
      <c r="E57" s="6">
        <v>1</v>
      </c>
      <c r="F57" s="21">
        <f t="shared" si="0"/>
        <v>0.6853347225840063</v>
      </c>
    </row>
    <row r="58" spans="1:6" x14ac:dyDescent="0.2">
      <c r="A58" s="6">
        <v>54</v>
      </c>
      <c r="B58" s="6">
        <v>3499</v>
      </c>
      <c r="C58" s="6">
        <v>2508</v>
      </c>
      <c r="D58" s="6">
        <v>3</v>
      </c>
      <c r="E58" s="6">
        <v>2</v>
      </c>
      <c r="F58" s="21">
        <f t="shared" si="0"/>
        <v>0.71677622177765077</v>
      </c>
    </row>
    <row r="59" spans="1:6" x14ac:dyDescent="0.2">
      <c r="A59" s="6">
        <v>55</v>
      </c>
      <c r="B59" s="6">
        <v>4517</v>
      </c>
      <c r="C59" s="6">
        <v>3021</v>
      </c>
      <c r="D59" s="6">
        <v>4</v>
      </c>
      <c r="E59" s="6">
        <v>2</v>
      </c>
      <c r="F59" s="21">
        <f t="shared" si="0"/>
        <v>0.66880673013061764</v>
      </c>
    </row>
    <row r="60" spans="1:6" x14ac:dyDescent="0.2">
      <c r="A60" s="6">
        <v>56</v>
      </c>
      <c r="B60" s="6">
        <v>2057</v>
      </c>
      <c r="C60" s="6">
        <v>1667</v>
      </c>
      <c r="D60" s="6">
        <v>2</v>
      </c>
      <c r="E60" s="6">
        <v>2</v>
      </c>
      <c r="F60" s="21">
        <f t="shared" si="0"/>
        <v>0.81040350024307239</v>
      </c>
    </row>
    <row r="61" spans="1:6" x14ac:dyDescent="0.2">
      <c r="A61" s="6">
        <v>57</v>
      </c>
      <c r="B61" s="6">
        <v>1638</v>
      </c>
      <c r="C61" s="6">
        <v>984</v>
      </c>
      <c r="D61" s="6">
        <v>3</v>
      </c>
      <c r="E61" s="6">
        <v>2</v>
      </c>
      <c r="F61" s="21">
        <f t="shared" si="0"/>
        <v>0.60073260073260071</v>
      </c>
    </row>
    <row r="62" spans="1:6" x14ac:dyDescent="0.2">
      <c r="A62" s="6">
        <v>58</v>
      </c>
      <c r="B62" s="6">
        <v>1014</v>
      </c>
      <c r="C62" s="6">
        <v>939</v>
      </c>
      <c r="D62" s="6">
        <v>2</v>
      </c>
      <c r="E62" s="6">
        <v>3</v>
      </c>
      <c r="F62" s="21">
        <f t="shared" si="0"/>
        <v>0.92603550295857984</v>
      </c>
    </row>
    <row r="63" spans="1:6" x14ac:dyDescent="0.2">
      <c r="A63" s="6">
        <v>59</v>
      </c>
      <c r="B63" s="6">
        <v>1875</v>
      </c>
      <c r="C63" s="6">
        <v>1550</v>
      </c>
      <c r="D63" s="6">
        <v>3</v>
      </c>
      <c r="E63" s="6">
        <v>2</v>
      </c>
      <c r="F63" s="21">
        <f t="shared" si="0"/>
        <v>0.82666666666666666</v>
      </c>
    </row>
    <row r="64" spans="1:6" x14ac:dyDescent="0.2">
      <c r="A64" s="6">
        <v>60</v>
      </c>
      <c r="B64" s="6">
        <v>1227</v>
      </c>
      <c r="C64" s="6">
        <v>1127</v>
      </c>
      <c r="D64" s="6">
        <v>2</v>
      </c>
      <c r="E64" s="6">
        <v>2</v>
      </c>
      <c r="F64" s="21">
        <f t="shared" si="0"/>
        <v>0.91850040749796247</v>
      </c>
    </row>
    <row r="65" spans="1:6" x14ac:dyDescent="0.2">
      <c r="A65" s="6">
        <v>61</v>
      </c>
      <c r="B65" s="6">
        <v>538</v>
      </c>
      <c r="C65" s="6">
        <v>91</v>
      </c>
      <c r="D65" s="6">
        <v>2</v>
      </c>
      <c r="E65" s="6">
        <v>1</v>
      </c>
      <c r="F65" s="21">
        <f t="shared" si="0"/>
        <v>0.16914498141263939</v>
      </c>
    </row>
    <row r="66" spans="1:6" x14ac:dyDescent="0.2">
      <c r="A66" s="6">
        <v>62</v>
      </c>
      <c r="B66" s="6">
        <v>3941</v>
      </c>
      <c r="C66" s="6">
        <v>3004</v>
      </c>
      <c r="D66" s="6">
        <v>5</v>
      </c>
      <c r="E66" s="6">
        <v>2</v>
      </c>
      <c r="F66" s="21">
        <f t="shared" si="0"/>
        <v>0.7622430855112915</v>
      </c>
    </row>
    <row r="67" spans="1:6" x14ac:dyDescent="0.2">
      <c r="A67" s="6">
        <v>63</v>
      </c>
      <c r="B67" s="6">
        <v>957</v>
      </c>
      <c r="C67" s="6">
        <v>863</v>
      </c>
      <c r="D67" s="6">
        <v>2</v>
      </c>
      <c r="E67" s="6">
        <v>1</v>
      </c>
      <c r="F67" s="21">
        <f t="shared" si="0"/>
        <v>0.90177638453500519</v>
      </c>
    </row>
    <row r="68" spans="1:6" x14ac:dyDescent="0.2">
      <c r="A68" s="6">
        <v>64</v>
      </c>
      <c r="B68" s="6">
        <v>2993</v>
      </c>
      <c r="C68" s="6">
        <v>2031</v>
      </c>
      <c r="D68" s="6">
        <v>3</v>
      </c>
      <c r="E68" s="6">
        <v>2</v>
      </c>
      <c r="F68" s="21">
        <f t="shared" si="0"/>
        <v>0.67858336117607754</v>
      </c>
    </row>
    <row r="69" spans="1:6" x14ac:dyDescent="0.2">
      <c r="A69" s="6">
        <v>65</v>
      </c>
      <c r="B69" s="6">
        <v>3211</v>
      </c>
      <c r="C69" s="6">
        <v>2434</v>
      </c>
      <c r="D69" s="6">
        <v>3</v>
      </c>
      <c r="E69" s="6">
        <v>3</v>
      </c>
      <c r="F69" s="21">
        <f t="shared" si="0"/>
        <v>0.75801930862659606</v>
      </c>
    </row>
    <row r="70" spans="1:6" x14ac:dyDescent="0.2">
      <c r="A70" s="6">
        <v>66</v>
      </c>
      <c r="B70" s="6">
        <v>4065</v>
      </c>
      <c r="C70" s="6">
        <v>2557</v>
      </c>
      <c r="D70" s="6">
        <v>5</v>
      </c>
      <c r="E70" s="6">
        <v>3</v>
      </c>
      <c r="F70" s="21">
        <f t="shared" ref="F70:F104" si="1">C70/B70</f>
        <v>0.62902829028290286</v>
      </c>
    </row>
    <row r="71" spans="1:6" x14ac:dyDescent="0.2">
      <c r="A71" s="6">
        <v>67</v>
      </c>
      <c r="B71" s="6">
        <v>3158</v>
      </c>
      <c r="C71" s="6">
        <v>2068</v>
      </c>
      <c r="D71" s="6">
        <v>4</v>
      </c>
      <c r="E71" s="6">
        <v>2</v>
      </c>
      <c r="F71" s="21">
        <f t="shared" si="1"/>
        <v>0.65484483850538311</v>
      </c>
    </row>
    <row r="72" spans="1:6" x14ac:dyDescent="0.2">
      <c r="A72" s="6">
        <v>68</v>
      </c>
      <c r="B72" s="6">
        <v>1557</v>
      </c>
      <c r="C72" s="6">
        <v>1281</v>
      </c>
      <c r="D72" s="6">
        <v>2</v>
      </c>
      <c r="E72" s="6">
        <v>3</v>
      </c>
      <c r="F72" s="21">
        <f t="shared" si="1"/>
        <v>0.82273603082851643</v>
      </c>
    </row>
    <row r="73" spans="1:6" x14ac:dyDescent="0.2">
      <c r="A73" s="6">
        <v>69</v>
      </c>
      <c r="B73" s="6">
        <v>3335</v>
      </c>
      <c r="C73" s="6">
        <v>2315</v>
      </c>
      <c r="D73" s="6">
        <v>4</v>
      </c>
      <c r="E73" s="6">
        <v>2</v>
      </c>
      <c r="F73" s="21">
        <f t="shared" si="1"/>
        <v>0.69415292353823088</v>
      </c>
    </row>
    <row r="74" spans="1:6" x14ac:dyDescent="0.2">
      <c r="A74" s="6">
        <v>70</v>
      </c>
      <c r="B74" s="6">
        <v>3171</v>
      </c>
      <c r="C74" s="6">
        <v>1925</v>
      </c>
      <c r="D74" s="6">
        <v>3</v>
      </c>
      <c r="E74" s="6">
        <v>1</v>
      </c>
      <c r="F74" s="21">
        <f t="shared" si="1"/>
        <v>0.60706401766004414</v>
      </c>
    </row>
    <row r="75" spans="1:6" x14ac:dyDescent="0.2">
      <c r="A75" s="6">
        <v>71</v>
      </c>
      <c r="B75" s="6">
        <v>3296</v>
      </c>
      <c r="C75" s="6">
        <v>2232</v>
      </c>
      <c r="D75" s="6">
        <v>4</v>
      </c>
      <c r="E75" s="6">
        <v>2</v>
      </c>
      <c r="F75" s="21">
        <f t="shared" si="1"/>
        <v>0.67718446601941751</v>
      </c>
    </row>
    <row r="76" spans="1:6" x14ac:dyDescent="0.2">
      <c r="A76" s="6">
        <v>72</v>
      </c>
      <c r="B76" s="6">
        <v>815</v>
      </c>
      <c r="C76" s="6">
        <v>823</v>
      </c>
      <c r="D76" s="6">
        <v>1</v>
      </c>
      <c r="E76" s="6">
        <v>3</v>
      </c>
      <c r="F76" s="21">
        <f t="shared" si="1"/>
        <v>1.0098159509202453</v>
      </c>
    </row>
    <row r="77" spans="1:6" x14ac:dyDescent="0.2">
      <c r="A77" s="6">
        <v>73</v>
      </c>
      <c r="B77" s="6">
        <v>3342</v>
      </c>
      <c r="C77" s="6">
        <v>2278</v>
      </c>
      <c r="D77" s="6">
        <v>3</v>
      </c>
      <c r="E77" s="6">
        <v>3</v>
      </c>
      <c r="F77" s="21">
        <f t="shared" si="1"/>
        <v>0.68162776780371037</v>
      </c>
    </row>
    <row r="78" spans="1:6" x14ac:dyDescent="0.2">
      <c r="A78" s="6">
        <v>74</v>
      </c>
      <c r="B78" s="6">
        <v>4509</v>
      </c>
      <c r="C78" s="6">
        <v>3073</v>
      </c>
      <c r="D78" s="6">
        <v>3</v>
      </c>
      <c r="E78" s="6">
        <v>2</v>
      </c>
      <c r="F78" s="21">
        <f t="shared" si="1"/>
        <v>0.68152583721445992</v>
      </c>
    </row>
    <row r="79" spans="1:6" x14ac:dyDescent="0.2">
      <c r="A79" s="6">
        <v>75</v>
      </c>
      <c r="B79" s="6">
        <v>3556</v>
      </c>
      <c r="C79" s="6">
        <v>2711</v>
      </c>
      <c r="D79" s="6">
        <v>4</v>
      </c>
      <c r="E79" s="6">
        <v>2</v>
      </c>
      <c r="F79" s="21">
        <f t="shared" si="1"/>
        <v>0.76237345331833517</v>
      </c>
    </row>
    <row r="80" spans="1:6" x14ac:dyDescent="0.2">
      <c r="A80" s="6">
        <v>76</v>
      </c>
      <c r="B80" s="6">
        <v>2742</v>
      </c>
      <c r="C80" s="6">
        <v>2049</v>
      </c>
      <c r="D80" s="6">
        <v>4</v>
      </c>
      <c r="E80" s="6">
        <v>1</v>
      </c>
      <c r="F80" s="21">
        <f t="shared" si="1"/>
        <v>0.74726477024070026</v>
      </c>
    </row>
    <row r="81" spans="1:6" x14ac:dyDescent="0.2">
      <c r="A81" s="6">
        <v>77</v>
      </c>
      <c r="B81" s="6">
        <v>4733</v>
      </c>
      <c r="C81" s="6">
        <v>3354</v>
      </c>
      <c r="D81" s="6">
        <v>4</v>
      </c>
      <c r="E81" s="6">
        <v>1</v>
      </c>
      <c r="F81" s="21">
        <f t="shared" si="1"/>
        <v>0.70864145362349462</v>
      </c>
    </row>
    <row r="82" spans="1:6" x14ac:dyDescent="0.2">
      <c r="A82" s="6">
        <v>78</v>
      </c>
      <c r="B82" s="6">
        <v>2228</v>
      </c>
      <c r="C82" s="6">
        <v>1292</v>
      </c>
      <c r="D82" s="6">
        <v>2</v>
      </c>
      <c r="E82" s="6">
        <v>2</v>
      </c>
      <c r="F82" s="21">
        <f t="shared" si="1"/>
        <v>0.57989228007181326</v>
      </c>
    </row>
    <row r="83" spans="1:6" x14ac:dyDescent="0.2">
      <c r="A83" s="6">
        <v>79</v>
      </c>
      <c r="B83" s="6">
        <v>4689</v>
      </c>
      <c r="C83" s="6">
        <v>3421</v>
      </c>
      <c r="D83" s="6">
        <v>5</v>
      </c>
      <c r="E83" s="6">
        <v>3</v>
      </c>
      <c r="F83" s="21">
        <f t="shared" si="1"/>
        <v>0.7295798677756451</v>
      </c>
    </row>
    <row r="84" spans="1:6" x14ac:dyDescent="0.2">
      <c r="A84" s="6">
        <v>80</v>
      </c>
      <c r="B84" s="6">
        <v>1139</v>
      </c>
      <c r="C84" s="6">
        <v>553</v>
      </c>
      <c r="D84" s="6">
        <v>2</v>
      </c>
      <c r="E84" s="6">
        <v>3</v>
      </c>
      <c r="F84" s="21">
        <f t="shared" si="1"/>
        <v>0.48551360842844599</v>
      </c>
    </row>
    <row r="85" spans="1:6" x14ac:dyDescent="0.2">
      <c r="A85" s="6">
        <v>81</v>
      </c>
      <c r="B85" s="6">
        <v>2949</v>
      </c>
      <c r="C85" s="6">
        <v>1878</v>
      </c>
      <c r="D85" s="6">
        <v>3</v>
      </c>
      <c r="E85" s="6">
        <v>3</v>
      </c>
      <c r="F85" s="21">
        <f t="shared" si="1"/>
        <v>0.63682604272634791</v>
      </c>
    </row>
    <row r="86" spans="1:6" x14ac:dyDescent="0.2">
      <c r="A86" s="6">
        <v>82</v>
      </c>
      <c r="B86" s="6">
        <v>1882</v>
      </c>
      <c r="C86" s="6">
        <v>1558</v>
      </c>
      <c r="D86" s="6">
        <v>3</v>
      </c>
      <c r="E86" s="6">
        <v>2</v>
      </c>
      <c r="F86" s="21">
        <f t="shared" si="1"/>
        <v>0.82784272051009566</v>
      </c>
    </row>
    <row r="87" spans="1:6" x14ac:dyDescent="0.2">
      <c r="A87" s="6">
        <v>83</v>
      </c>
      <c r="B87" s="6">
        <v>1046</v>
      </c>
      <c r="C87" s="6">
        <v>454</v>
      </c>
      <c r="D87" s="6">
        <v>1</v>
      </c>
      <c r="E87" s="6">
        <v>2</v>
      </c>
      <c r="F87" s="21">
        <f t="shared" si="1"/>
        <v>0.4340344168260038</v>
      </c>
    </row>
    <row r="88" spans="1:6" x14ac:dyDescent="0.2">
      <c r="A88" s="6">
        <v>84</v>
      </c>
      <c r="B88" s="6">
        <v>1321</v>
      </c>
      <c r="C88" s="6">
        <v>1020</v>
      </c>
      <c r="D88" s="6">
        <v>2</v>
      </c>
      <c r="E88" s="6">
        <v>2</v>
      </c>
      <c r="F88" s="21">
        <f t="shared" si="1"/>
        <v>0.7721423164269493</v>
      </c>
    </row>
    <row r="89" spans="1:6" x14ac:dyDescent="0.2">
      <c r="A89" s="6">
        <v>85</v>
      </c>
      <c r="B89" s="6">
        <v>1912</v>
      </c>
      <c r="C89" s="6">
        <v>1352</v>
      </c>
      <c r="D89" s="6">
        <v>2</v>
      </c>
      <c r="E89" s="6">
        <v>3</v>
      </c>
      <c r="F89" s="21">
        <f t="shared" si="1"/>
        <v>0.70711297071129708</v>
      </c>
    </row>
    <row r="90" spans="1:6" x14ac:dyDescent="0.2">
      <c r="A90" s="6">
        <v>86</v>
      </c>
      <c r="B90" s="6">
        <v>2049</v>
      </c>
      <c r="C90" s="6">
        <v>1307</v>
      </c>
      <c r="D90" s="6">
        <v>2</v>
      </c>
      <c r="E90" s="6">
        <v>3</v>
      </c>
      <c r="F90" s="21">
        <f t="shared" si="1"/>
        <v>0.63787213274768184</v>
      </c>
    </row>
    <row r="91" spans="1:6" x14ac:dyDescent="0.2">
      <c r="A91" s="6">
        <v>87</v>
      </c>
      <c r="B91" s="6">
        <v>1916</v>
      </c>
      <c r="C91" s="6">
        <v>1139</v>
      </c>
      <c r="D91" s="6">
        <v>3</v>
      </c>
      <c r="E91" s="6">
        <v>1</v>
      </c>
      <c r="F91" s="21">
        <f t="shared" si="1"/>
        <v>0.5944676409185804</v>
      </c>
    </row>
    <row r="92" spans="1:6" x14ac:dyDescent="0.2">
      <c r="A92" s="6">
        <v>88</v>
      </c>
      <c r="B92" s="6">
        <v>2520</v>
      </c>
      <c r="C92" s="6">
        <v>1721</v>
      </c>
      <c r="D92" s="6">
        <v>3</v>
      </c>
      <c r="E92" s="6">
        <v>3</v>
      </c>
      <c r="F92" s="21">
        <f t="shared" si="1"/>
        <v>0.68293650793650795</v>
      </c>
    </row>
    <row r="93" spans="1:6" x14ac:dyDescent="0.2">
      <c r="A93" s="6">
        <v>89</v>
      </c>
      <c r="B93" s="6">
        <v>3831</v>
      </c>
      <c r="C93" s="6">
        <v>2504</v>
      </c>
      <c r="D93" s="6">
        <v>3</v>
      </c>
      <c r="E93" s="6">
        <v>2</v>
      </c>
      <c r="F93" s="21">
        <f t="shared" si="1"/>
        <v>0.65361524406160276</v>
      </c>
    </row>
    <row r="94" spans="1:6" x14ac:dyDescent="0.2">
      <c r="A94" s="6">
        <v>90</v>
      </c>
      <c r="B94" s="6">
        <v>2987</v>
      </c>
      <c r="C94" s="6">
        <v>2021</v>
      </c>
      <c r="D94" s="6">
        <v>3</v>
      </c>
      <c r="E94" s="6">
        <v>2</v>
      </c>
      <c r="F94" s="21">
        <f t="shared" si="1"/>
        <v>0.67659859390693</v>
      </c>
    </row>
    <row r="95" spans="1:6" x14ac:dyDescent="0.2">
      <c r="A95" s="6">
        <v>91</v>
      </c>
      <c r="B95" s="6">
        <v>2639</v>
      </c>
      <c r="C95" s="6">
        <v>1760</v>
      </c>
      <c r="D95" s="6">
        <v>3</v>
      </c>
      <c r="E95" s="6">
        <v>3</v>
      </c>
      <c r="F95" s="21">
        <f t="shared" si="1"/>
        <v>0.66691928760894281</v>
      </c>
    </row>
    <row r="96" spans="1:6" x14ac:dyDescent="0.2">
      <c r="A96" s="6">
        <v>92</v>
      </c>
      <c r="B96" s="6">
        <v>1465</v>
      </c>
      <c r="C96" s="6">
        <v>806</v>
      </c>
      <c r="D96" s="6">
        <v>3</v>
      </c>
      <c r="E96" s="6">
        <v>2</v>
      </c>
      <c r="F96" s="21">
        <f t="shared" si="1"/>
        <v>0.55017064846416386</v>
      </c>
    </row>
    <row r="97" spans="1:6" x14ac:dyDescent="0.2">
      <c r="A97" s="6">
        <v>93</v>
      </c>
      <c r="B97" s="6">
        <v>4848</v>
      </c>
      <c r="C97" s="6">
        <v>3664</v>
      </c>
      <c r="D97" s="6">
        <v>3</v>
      </c>
      <c r="E97" s="6">
        <v>2</v>
      </c>
      <c r="F97" s="21">
        <f t="shared" si="1"/>
        <v>0.75577557755775582</v>
      </c>
    </row>
    <row r="98" spans="1:6" x14ac:dyDescent="0.2">
      <c r="A98" s="6">
        <v>94</v>
      </c>
      <c r="B98" s="6">
        <v>1282</v>
      </c>
      <c r="C98" s="6">
        <v>860</v>
      </c>
      <c r="D98" s="6">
        <v>2</v>
      </c>
      <c r="E98" s="6">
        <v>3</v>
      </c>
      <c r="F98" s="21">
        <f t="shared" si="1"/>
        <v>0.67082683307332291</v>
      </c>
    </row>
    <row r="99" spans="1:6" x14ac:dyDescent="0.2">
      <c r="A99" s="6">
        <v>95</v>
      </c>
      <c r="B99" s="6">
        <v>692</v>
      </c>
      <c r="C99" s="6">
        <v>431</v>
      </c>
      <c r="D99" s="6">
        <v>2</v>
      </c>
      <c r="E99" s="6">
        <v>1</v>
      </c>
      <c r="F99" s="21">
        <f t="shared" si="1"/>
        <v>0.62283236994219648</v>
      </c>
    </row>
    <row r="100" spans="1:6" x14ac:dyDescent="0.2">
      <c r="A100" s="6">
        <v>96</v>
      </c>
      <c r="B100" s="6">
        <v>4796</v>
      </c>
      <c r="C100" s="6">
        <v>3230</v>
      </c>
      <c r="D100" s="6">
        <v>5</v>
      </c>
      <c r="E100" s="6">
        <v>1</v>
      </c>
      <c r="F100" s="21">
        <f t="shared" si="1"/>
        <v>0.67347789824854043</v>
      </c>
    </row>
    <row r="101" spans="1:6" x14ac:dyDescent="0.2">
      <c r="A101" s="6">
        <v>97</v>
      </c>
      <c r="B101" s="6">
        <v>1608</v>
      </c>
      <c r="C101" s="6">
        <v>993</v>
      </c>
      <c r="D101" s="6">
        <v>3</v>
      </c>
      <c r="E101" s="6">
        <v>1</v>
      </c>
      <c r="F101" s="21">
        <f t="shared" si="1"/>
        <v>0.6175373134328358</v>
      </c>
    </row>
    <row r="102" spans="1:6" x14ac:dyDescent="0.2">
      <c r="A102" s="6">
        <v>98</v>
      </c>
      <c r="B102" s="6">
        <v>1967</v>
      </c>
      <c r="C102" s="6">
        <v>1634</v>
      </c>
      <c r="D102" s="6">
        <v>2</v>
      </c>
      <c r="E102" s="6">
        <v>2</v>
      </c>
      <c r="F102" s="21">
        <f t="shared" si="1"/>
        <v>0.83070665988815451</v>
      </c>
    </row>
    <row r="103" spans="1:6" x14ac:dyDescent="0.2">
      <c r="A103" s="6">
        <v>99</v>
      </c>
      <c r="B103" s="6">
        <v>1901</v>
      </c>
      <c r="C103" s="6">
        <v>1547</v>
      </c>
      <c r="D103" s="6">
        <v>2</v>
      </c>
      <c r="E103" s="6">
        <v>2</v>
      </c>
      <c r="F103" s="21">
        <f t="shared" si="1"/>
        <v>0.81378221988427146</v>
      </c>
    </row>
    <row r="104" spans="1:6" x14ac:dyDescent="0.2">
      <c r="A104" s="6">
        <v>100</v>
      </c>
      <c r="B104" s="6">
        <v>3511</v>
      </c>
      <c r="C104" s="6">
        <v>2228</v>
      </c>
      <c r="D104" s="6">
        <v>3</v>
      </c>
      <c r="E104" s="6">
        <v>1</v>
      </c>
      <c r="F104" s="21">
        <f t="shared" si="1"/>
        <v>0.63457704357732836</v>
      </c>
    </row>
    <row r="105" spans="1:6" x14ac:dyDescent="0.2">
      <c r="B105" s="21">
        <f>SUM(B5:B104)</f>
        <v>255970</v>
      </c>
      <c r="C105" s="21">
        <f>SUM(C5:C104)</f>
        <v>179095</v>
      </c>
    </row>
    <row r="106" spans="1:6" x14ac:dyDescent="0.2">
      <c r="F106" s="55">
        <f>C105/B105</f>
        <v>0.69967183654334497</v>
      </c>
    </row>
  </sheetData>
  <mergeCells count="1">
    <mergeCell ref="A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zoomScale="140" zoomScaleNormal="140" workbookViewId="0">
      <selection activeCell="B4" sqref="B4:B6"/>
    </sheetView>
  </sheetViews>
  <sheetFormatPr defaultRowHeight="15" x14ac:dyDescent="0.25"/>
  <cols>
    <col min="1" max="1" width="13" customWidth="1"/>
    <col min="2" max="2" width="15.85546875" customWidth="1"/>
  </cols>
  <sheetData>
    <row r="3" spans="1:2" x14ac:dyDescent="0.25">
      <c r="A3" s="58" t="s">
        <v>64</v>
      </c>
      <c r="B3" t="s">
        <v>66</v>
      </c>
    </row>
    <row r="4" spans="1:2" x14ac:dyDescent="0.25">
      <c r="A4" s="14">
        <v>1</v>
      </c>
      <c r="B4" s="15">
        <v>1822.955868599212</v>
      </c>
    </row>
    <row r="5" spans="1:2" x14ac:dyDescent="0.25">
      <c r="A5" s="14">
        <v>2</v>
      </c>
      <c r="B5" s="15">
        <v>2031.2481534442784</v>
      </c>
    </row>
    <row r="6" spans="1:2" x14ac:dyDescent="0.25">
      <c r="A6" s="14">
        <v>3</v>
      </c>
      <c r="B6" s="15">
        <v>1826.086482982764</v>
      </c>
    </row>
    <row r="7" spans="1:2" x14ac:dyDescent="0.25">
      <c r="A7" s="14" t="s">
        <v>65</v>
      </c>
      <c r="B7" s="15">
        <v>1917.6891933822283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topLeftCell="C1" zoomScale="120" zoomScaleNormal="120" workbookViewId="0">
      <selection activeCell="H4" sqref="H4"/>
    </sheetView>
  </sheetViews>
  <sheetFormatPr defaultRowHeight="15" x14ac:dyDescent="0.2"/>
  <cols>
    <col min="1" max="1" width="9.140625" style="8"/>
    <col min="2" max="3" width="11.5703125" style="8" customWidth="1"/>
    <col min="4" max="5" width="9.140625" style="8"/>
    <col min="6" max="8" width="14.140625" style="8" bestFit="1" customWidth="1"/>
    <col min="9" max="9" width="32" style="8" bestFit="1" customWidth="1"/>
    <col min="10" max="10" width="19.140625" style="8" customWidth="1"/>
    <col min="11" max="16384" width="9.140625" style="8"/>
  </cols>
  <sheetData>
    <row r="1" spans="1:12" s="9" customFormat="1" ht="15.75" x14ac:dyDescent="0.2">
      <c r="B1" s="4" t="s">
        <v>45</v>
      </c>
    </row>
    <row r="2" spans="1:12" ht="62.25" customHeight="1" x14ac:dyDescent="0.2">
      <c r="A2" s="43" t="s">
        <v>44</v>
      </c>
      <c r="B2" s="43"/>
      <c r="C2" s="43"/>
      <c r="D2" s="43"/>
      <c r="E2" s="43"/>
      <c r="F2" s="43"/>
      <c r="G2" s="43"/>
      <c r="H2" s="43"/>
      <c r="I2" s="43"/>
      <c r="J2" s="43"/>
      <c r="K2" s="43"/>
      <c r="L2" s="43"/>
    </row>
    <row r="3" spans="1:12" ht="26.25" thickBot="1" x14ac:dyDescent="0.4">
      <c r="B3" s="8" t="s">
        <v>24</v>
      </c>
      <c r="H3" s="8">
        <v>1</v>
      </c>
      <c r="I3" s="56">
        <f>AVERAGEIF(E$12:E$111,H3,I$12:I$111)</f>
        <v>1822.955868599212</v>
      </c>
    </row>
    <row r="4" spans="1:12" s="10" customFormat="1" ht="30.75" thickBot="1" x14ac:dyDescent="0.4">
      <c r="B4" s="32" t="s">
        <v>22</v>
      </c>
      <c r="C4" s="33" t="s">
        <v>23</v>
      </c>
      <c r="H4" s="8">
        <v>2</v>
      </c>
      <c r="I4" s="56">
        <f t="shared" ref="I4:I5" si="0">AVERAGEIF(E$12:E$111,H4,I$12:I$111)</f>
        <v>2031.2481534442784</v>
      </c>
      <c r="J4" s="8"/>
      <c r="K4" s="8"/>
      <c r="L4" s="8"/>
    </row>
    <row r="5" spans="1:12" ht="25.5" x14ac:dyDescent="0.35">
      <c r="B5" s="30">
        <v>1</v>
      </c>
      <c r="C5" s="31">
        <v>0.6</v>
      </c>
      <c r="H5" s="8">
        <v>3</v>
      </c>
      <c r="I5" s="56">
        <f t="shared" si="0"/>
        <v>1826.086482982764</v>
      </c>
    </row>
    <row r="6" spans="1:12" ht="33" x14ac:dyDescent="0.45">
      <c r="B6" s="26">
        <v>2</v>
      </c>
      <c r="C6" s="27">
        <v>1</v>
      </c>
      <c r="I6" s="57"/>
    </row>
    <row r="7" spans="1:12" ht="33" x14ac:dyDescent="0.45">
      <c r="B7" s="26">
        <v>3</v>
      </c>
      <c r="C7" s="27">
        <v>1.33</v>
      </c>
      <c r="I7" s="57"/>
    </row>
    <row r="8" spans="1:12" x14ac:dyDescent="0.2">
      <c r="B8" s="26">
        <v>4</v>
      </c>
      <c r="C8" s="27">
        <v>1.63</v>
      </c>
    </row>
    <row r="9" spans="1:12" ht="15.75" thickBot="1" x14ac:dyDescent="0.25">
      <c r="B9" s="28">
        <v>5</v>
      </c>
      <c r="C9" s="29">
        <v>1.9</v>
      </c>
    </row>
    <row r="11" spans="1:12" x14ac:dyDescent="0.2">
      <c r="A11" s="21" t="s">
        <v>15</v>
      </c>
      <c r="B11" s="21" t="s">
        <v>16</v>
      </c>
      <c r="C11" s="21" t="s">
        <v>17</v>
      </c>
      <c r="D11" s="21" t="s">
        <v>18</v>
      </c>
      <c r="E11" s="21" t="s">
        <v>19</v>
      </c>
      <c r="F11" s="8" t="s">
        <v>60</v>
      </c>
      <c r="G11" s="8" t="s">
        <v>61</v>
      </c>
      <c r="H11" s="8" t="s">
        <v>62</v>
      </c>
      <c r="I11" s="8" t="s">
        <v>63</v>
      </c>
    </row>
    <row r="12" spans="1:12" x14ac:dyDescent="0.2">
      <c r="A12" s="7">
        <v>1</v>
      </c>
      <c r="B12" s="7">
        <v>1692</v>
      </c>
      <c r="C12" s="7">
        <v>1417</v>
      </c>
      <c r="D12" s="7">
        <v>2</v>
      </c>
      <c r="E12" s="7">
        <v>1</v>
      </c>
      <c r="F12" s="8">
        <v>1</v>
      </c>
      <c r="G12" s="8">
        <f>IF(D12=1,0.6,IF(D12=2,1,IF(D12=3,1.33,IF(D12=4,1.63,1.9))))</f>
        <v>1</v>
      </c>
      <c r="H12" s="8">
        <f t="shared" ref="H12:H76" si="1">VLOOKUP(D12,B$5:C$9,2,FALSE)</f>
        <v>1</v>
      </c>
      <c r="I12" s="8">
        <f>B12/H12</f>
        <v>1692</v>
      </c>
    </row>
    <row r="13" spans="1:12" x14ac:dyDescent="0.2">
      <c r="A13" s="7">
        <v>2</v>
      </c>
      <c r="B13" s="7">
        <v>700</v>
      </c>
      <c r="C13" s="7">
        <v>361</v>
      </c>
      <c r="D13" s="7">
        <v>2</v>
      </c>
      <c r="E13" s="7">
        <v>3</v>
      </c>
      <c r="F13" s="8">
        <v>1</v>
      </c>
      <c r="G13" s="8">
        <f t="shared" ref="G13:G76" si="2">IF(D13=1,0.6,IF(D13=2,1,IF(D13=3,1.33,IF(D13=4,1.63,1.9))))</f>
        <v>1</v>
      </c>
      <c r="H13" s="8">
        <f t="shared" si="1"/>
        <v>1</v>
      </c>
      <c r="I13" s="8">
        <f t="shared" ref="I13:I76" si="3">B13/H13</f>
        <v>700</v>
      </c>
    </row>
    <row r="14" spans="1:12" x14ac:dyDescent="0.2">
      <c r="A14" s="7">
        <v>3</v>
      </c>
      <c r="B14" s="7">
        <v>1144</v>
      </c>
      <c r="C14" s="7">
        <v>966</v>
      </c>
      <c r="D14" s="7">
        <v>2</v>
      </c>
      <c r="E14" s="7">
        <v>2</v>
      </c>
      <c r="F14" s="8">
        <v>1</v>
      </c>
      <c r="G14" s="8">
        <f t="shared" si="2"/>
        <v>1</v>
      </c>
      <c r="H14" s="8">
        <f t="shared" si="1"/>
        <v>1</v>
      </c>
      <c r="I14" s="8">
        <f t="shared" si="3"/>
        <v>1144</v>
      </c>
    </row>
    <row r="15" spans="1:12" ht="15.75" x14ac:dyDescent="0.25">
      <c r="A15" s="7">
        <v>4</v>
      </c>
      <c r="B15" s="7">
        <v>2735</v>
      </c>
      <c r="C15" s="7">
        <v>1820</v>
      </c>
      <c r="D15" s="7">
        <v>3</v>
      </c>
      <c r="E15" s="7">
        <v>2</v>
      </c>
      <c r="F15" s="8">
        <v>1.33</v>
      </c>
      <c r="G15" s="8">
        <f t="shared" si="2"/>
        <v>1.33</v>
      </c>
      <c r="H15" s="8">
        <f t="shared" si="1"/>
        <v>1.33</v>
      </c>
      <c r="I15" s="8">
        <f t="shared" si="3"/>
        <v>2056.3909774436088</v>
      </c>
      <c r="J15"/>
      <c r="K15"/>
    </row>
    <row r="16" spans="1:12" ht="15.75" x14ac:dyDescent="0.25">
      <c r="A16" s="7">
        <v>5</v>
      </c>
      <c r="B16" s="7">
        <v>1485</v>
      </c>
      <c r="C16" s="7">
        <v>1179</v>
      </c>
      <c r="D16" s="7">
        <v>2</v>
      </c>
      <c r="E16" s="7">
        <v>2</v>
      </c>
      <c r="F16" s="8">
        <v>1</v>
      </c>
      <c r="G16" s="8">
        <f t="shared" si="2"/>
        <v>1</v>
      </c>
      <c r="H16" s="8">
        <f t="shared" si="1"/>
        <v>1</v>
      </c>
      <c r="I16" s="8">
        <f t="shared" si="3"/>
        <v>1485</v>
      </c>
      <c r="J16"/>
      <c r="K16"/>
    </row>
    <row r="17" spans="1:11" ht="15.75" x14ac:dyDescent="0.25">
      <c r="A17" s="7">
        <v>6</v>
      </c>
      <c r="B17" s="7">
        <v>3683</v>
      </c>
      <c r="C17" s="7">
        <v>2455</v>
      </c>
      <c r="D17" s="7">
        <v>3</v>
      </c>
      <c r="E17" s="7">
        <v>2</v>
      </c>
      <c r="F17" s="8">
        <v>1.33</v>
      </c>
      <c r="G17" s="8">
        <f t="shared" si="2"/>
        <v>1.33</v>
      </c>
      <c r="H17" s="8">
        <f t="shared" si="1"/>
        <v>1.33</v>
      </c>
      <c r="I17" s="8">
        <f t="shared" si="3"/>
        <v>2769.1729323308268</v>
      </c>
      <c r="J17"/>
      <c r="K17"/>
    </row>
    <row r="18" spans="1:11" ht="15.75" x14ac:dyDescent="0.25">
      <c r="A18" s="7">
        <v>7</v>
      </c>
      <c r="B18" s="7">
        <v>3432</v>
      </c>
      <c r="C18" s="7">
        <v>2273</v>
      </c>
      <c r="D18" s="7">
        <v>4</v>
      </c>
      <c r="E18" s="7">
        <v>2</v>
      </c>
      <c r="F18" s="8">
        <v>1.63</v>
      </c>
      <c r="G18" s="8">
        <f t="shared" si="2"/>
        <v>1.63</v>
      </c>
      <c r="H18" s="8">
        <f t="shared" si="1"/>
        <v>1.63</v>
      </c>
      <c r="I18" s="8">
        <f t="shared" si="3"/>
        <v>2105.5214723926383</v>
      </c>
      <c r="J18"/>
      <c r="K18"/>
    </row>
    <row r="19" spans="1:11" ht="15.75" x14ac:dyDescent="0.25">
      <c r="A19" s="7">
        <v>8</v>
      </c>
      <c r="B19" s="7">
        <v>1979</v>
      </c>
      <c r="C19" s="7">
        <v>1617</v>
      </c>
      <c r="D19" s="7">
        <v>2</v>
      </c>
      <c r="E19" s="7">
        <v>2</v>
      </c>
      <c r="F19" s="8">
        <v>1</v>
      </c>
      <c r="G19" s="8">
        <f t="shared" si="2"/>
        <v>1</v>
      </c>
      <c r="H19" s="8">
        <f t="shared" si="1"/>
        <v>1</v>
      </c>
      <c r="I19" s="8">
        <f t="shared" si="3"/>
        <v>1979</v>
      </c>
      <c r="J19"/>
      <c r="K19"/>
    </row>
    <row r="20" spans="1:11" ht="15.75" x14ac:dyDescent="0.25">
      <c r="A20" s="7">
        <v>9</v>
      </c>
      <c r="B20" s="7">
        <v>3888</v>
      </c>
      <c r="C20" s="7">
        <v>2681</v>
      </c>
      <c r="D20" s="7">
        <v>4</v>
      </c>
      <c r="E20" s="7">
        <v>2</v>
      </c>
      <c r="F20" s="8">
        <v>1.63</v>
      </c>
      <c r="G20" s="8">
        <f t="shared" si="2"/>
        <v>1.63</v>
      </c>
      <c r="H20" s="8">
        <f t="shared" si="1"/>
        <v>1.63</v>
      </c>
      <c r="I20" s="8">
        <f t="shared" si="3"/>
        <v>2385.2760736196319</v>
      </c>
      <c r="K20"/>
    </row>
    <row r="21" spans="1:11" ht="15.75" x14ac:dyDescent="0.25">
      <c r="A21" s="7">
        <v>10</v>
      </c>
      <c r="B21" s="7">
        <v>1336</v>
      </c>
      <c r="C21" s="7">
        <v>941</v>
      </c>
      <c r="D21" s="7">
        <v>3</v>
      </c>
      <c r="E21" s="7">
        <v>1</v>
      </c>
      <c r="F21" s="8">
        <v>1.33</v>
      </c>
      <c r="G21" s="8">
        <f t="shared" si="2"/>
        <v>1.33</v>
      </c>
      <c r="H21" s="8">
        <f t="shared" si="1"/>
        <v>1.33</v>
      </c>
      <c r="I21" s="8">
        <f t="shared" si="3"/>
        <v>1004.5112781954887</v>
      </c>
      <c r="J21" s="37"/>
      <c r="K21"/>
    </row>
    <row r="22" spans="1:11" ht="15.75" x14ac:dyDescent="0.25">
      <c r="A22" s="6">
        <v>11</v>
      </c>
      <c r="B22" s="6">
        <v>4012</v>
      </c>
      <c r="C22" s="6">
        <v>2722</v>
      </c>
      <c r="D22" s="6">
        <v>5</v>
      </c>
      <c r="E22" s="6">
        <v>2</v>
      </c>
      <c r="F22" s="8">
        <v>1.9</v>
      </c>
      <c r="G22" s="8">
        <f t="shared" si="2"/>
        <v>1.9</v>
      </c>
      <c r="H22" s="8">
        <f t="shared" si="1"/>
        <v>1.9</v>
      </c>
      <c r="I22" s="8">
        <f t="shared" si="3"/>
        <v>2111.5789473684213</v>
      </c>
      <c r="J22" s="37"/>
      <c r="K22"/>
    </row>
    <row r="23" spans="1:11" ht="15.75" x14ac:dyDescent="0.25">
      <c r="A23" s="6">
        <v>12</v>
      </c>
      <c r="B23" s="6">
        <v>1086</v>
      </c>
      <c r="C23" s="6">
        <v>989</v>
      </c>
      <c r="D23" s="6">
        <v>2</v>
      </c>
      <c r="E23" s="6">
        <v>2</v>
      </c>
      <c r="F23" s="8">
        <v>1</v>
      </c>
      <c r="G23" s="8">
        <f t="shared" si="2"/>
        <v>1</v>
      </c>
      <c r="H23" s="8">
        <f t="shared" si="1"/>
        <v>1</v>
      </c>
      <c r="I23" s="8">
        <f t="shared" si="3"/>
        <v>1086</v>
      </c>
      <c r="J23" s="37"/>
      <c r="K23"/>
    </row>
    <row r="24" spans="1:11" ht="15.75" x14ac:dyDescent="0.25">
      <c r="A24" s="6">
        <v>13</v>
      </c>
      <c r="B24" s="6">
        <v>776</v>
      </c>
      <c r="C24" s="6">
        <v>729</v>
      </c>
      <c r="D24" s="6">
        <v>2</v>
      </c>
      <c r="E24" s="6">
        <v>3</v>
      </c>
      <c r="F24" s="8">
        <v>1</v>
      </c>
      <c r="G24" s="8">
        <f t="shared" si="2"/>
        <v>1</v>
      </c>
      <c r="H24" s="8">
        <f t="shared" si="1"/>
        <v>1</v>
      </c>
      <c r="I24" s="8">
        <f t="shared" si="3"/>
        <v>776</v>
      </c>
      <c r="K24"/>
    </row>
    <row r="25" spans="1:11" ht="15.75" x14ac:dyDescent="0.25">
      <c r="A25" s="6">
        <v>14</v>
      </c>
      <c r="B25" s="6">
        <v>1297</v>
      </c>
      <c r="C25" s="6">
        <v>1198</v>
      </c>
      <c r="D25" s="6">
        <v>2</v>
      </c>
      <c r="E25" s="6">
        <v>1</v>
      </c>
      <c r="F25" s="8">
        <v>1</v>
      </c>
      <c r="G25" s="8">
        <f t="shared" si="2"/>
        <v>1</v>
      </c>
      <c r="H25" s="8">
        <f t="shared" si="1"/>
        <v>1</v>
      </c>
      <c r="I25" s="8">
        <f t="shared" si="3"/>
        <v>1297</v>
      </c>
      <c r="K25"/>
    </row>
    <row r="26" spans="1:11" ht="15.75" x14ac:dyDescent="0.25">
      <c r="A26" s="6">
        <v>15</v>
      </c>
      <c r="B26" s="6">
        <v>936</v>
      </c>
      <c r="C26" s="6">
        <v>788</v>
      </c>
      <c r="D26" s="6">
        <v>1</v>
      </c>
      <c r="E26" s="6">
        <v>3</v>
      </c>
      <c r="F26" s="8">
        <v>0.6</v>
      </c>
      <c r="G26" s="8">
        <f t="shared" si="2"/>
        <v>0.6</v>
      </c>
      <c r="H26" s="8">
        <f t="shared" si="1"/>
        <v>0.6</v>
      </c>
      <c r="I26" s="8">
        <f t="shared" si="3"/>
        <v>1560</v>
      </c>
      <c r="K26"/>
    </row>
    <row r="27" spans="1:11" ht="15.75" x14ac:dyDescent="0.25">
      <c r="A27" s="6">
        <v>16</v>
      </c>
      <c r="B27" s="6">
        <v>1829</v>
      </c>
      <c r="C27" s="6">
        <v>1030</v>
      </c>
      <c r="D27" s="6">
        <v>2</v>
      </c>
      <c r="E27" s="6">
        <v>3</v>
      </c>
      <c r="F27" s="8">
        <v>1</v>
      </c>
      <c r="G27" s="8">
        <f t="shared" si="2"/>
        <v>1</v>
      </c>
      <c r="H27" s="8">
        <f t="shared" si="1"/>
        <v>1</v>
      </c>
      <c r="I27" s="8">
        <f t="shared" si="3"/>
        <v>1829</v>
      </c>
      <c r="K27"/>
    </row>
    <row r="28" spans="1:11" ht="15.75" x14ac:dyDescent="0.25">
      <c r="A28" s="6">
        <v>17</v>
      </c>
      <c r="B28" s="6">
        <v>1198</v>
      </c>
      <c r="C28" s="6">
        <v>896</v>
      </c>
      <c r="D28" s="6">
        <v>1</v>
      </c>
      <c r="E28" s="6">
        <v>1</v>
      </c>
      <c r="F28" s="8">
        <v>0.6</v>
      </c>
      <c r="G28" s="8">
        <f t="shared" si="2"/>
        <v>0.6</v>
      </c>
      <c r="H28" s="8">
        <f t="shared" si="1"/>
        <v>0.6</v>
      </c>
      <c r="I28" s="8">
        <f t="shared" si="3"/>
        <v>1996.6666666666667</v>
      </c>
      <c r="K28"/>
    </row>
    <row r="29" spans="1:11" x14ac:dyDescent="0.2">
      <c r="A29" s="6">
        <v>18</v>
      </c>
      <c r="B29" s="6">
        <v>4079</v>
      </c>
      <c r="C29" s="6">
        <v>2928</v>
      </c>
      <c r="D29" s="6">
        <v>5</v>
      </c>
      <c r="E29" s="6">
        <v>1</v>
      </c>
      <c r="F29" s="8">
        <v>1.9</v>
      </c>
      <c r="G29" s="8">
        <f t="shared" si="2"/>
        <v>1.9</v>
      </c>
      <c r="H29" s="8">
        <f t="shared" si="1"/>
        <v>1.9</v>
      </c>
      <c r="I29" s="8">
        <f t="shared" si="3"/>
        <v>2146.8421052631579</v>
      </c>
    </row>
    <row r="30" spans="1:11" x14ac:dyDescent="0.2">
      <c r="A30" s="6">
        <v>19</v>
      </c>
      <c r="B30" s="6">
        <v>551</v>
      </c>
      <c r="C30" s="6">
        <v>662</v>
      </c>
      <c r="D30" s="6">
        <v>2</v>
      </c>
      <c r="E30" s="6">
        <v>3</v>
      </c>
      <c r="F30" s="8">
        <v>1</v>
      </c>
      <c r="G30" s="8">
        <f t="shared" si="2"/>
        <v>1</v>
      </c>
      <c r="H30" s="8">
        <f t="shared" si="1"/>
        <v>1</v>
      </c>
      <c r="I30" s="8">
        <f t="shared" si="3"/>
        <v>551</v>
      </c>
    </row>
    <row r="31" spans="1:11" x14ac:dyDescent="0.2">
      <c r="A31" s="6">
        <v>20</v>
      </c>
      <c r="B31" s="6">
        <v>1130</v>
      </c>
      <c r="C31" s="6">
        <v>839</v>
      </c>
      <c r="D31" s="6">
        <v>1</v>
      </c>
      <c r="E31" s="6">
        <v>1</v>
      </c>
      <c r="F31" s="8">
        <v>0.6</v>
      </c>
      <c r="G31" s="8">
        <f t="shared" si="2"/>
        <v>0.6</v>
      </c>
      <c r="H31" s="8">
        <f t="shared" si="1"/>
        <v>0.6</v>
      </c>
      <c r="I31" s="8">
        <f t="shared" si="3"/>
        <v>1883.3333333333335</v>
      </c>
    </row>
    <row r="32" spans="1:11" x14ac:dyDescent="0.2">
      <c r="A32" s="6">
        <v>21</v>
      </c>
      <c r="B32" s="6">
        <v>1036</v>
      </c>
      <c r="C32" s="6">
        <v>428</v>
      </c>
      <c r="D32" s="6">
        <v>1</v>
      </c>
      <c r="E32" s="6">
        <v>2</v>
      </c>
      <c r="F32" s="8">
        <v>0.6</v>
      </c>
      <c r="G32" s="8">
        <f t="shared" si="2"/>
        <v>0.6</v>
      </c>
      <c r="H32" s="8">
        <f t="shared" si="1"/>
        <v>0.6</v>
      </c>
      <c r="I32" s="8">
        <f t="shared" si="3"/>
        <v>1726.6666666666667</v>
      </c>
    </row>
    <row r="33" spans="1:9" x14ac:dyDescent="0.2">
      <c r="A33" s="6">
        <v>22</v>
      </c>
      <c r="B33" s="6">
        <v>3761</v>
      </c>
      <c r="C33" s="6">
        <v>2453</v>
      </c>
      <c r="D33" s="6">
        <v>4</v>
      </c>
      <c r="E33" s="6">
        <v>3</v>
      </c>
      <c r="F33" s="8">
        <v>1.63</v>
      </c>
      <c r="G33" s="8">
        <f t="shared" si="2"/>
        <v>1.63</v>
      </c>
      <c r="H33" s="8">
        <f t="shared" si="1"/>
        <v>1.63</v>
      </c>
      <c r="I33" s="8">
        <f t="shared" si="3"/>
        <v>2307.3619631901843</v>
      </c>
    </row>
    <row r="34" spans="1:9" x14ac:dyDescent="0.2">
      <c r="A34" s="6">
        <v>23</v>
      </c>
      <c r="B34" s="6">
        <v>4406</v>
      </c>
      <c r="C34" s="6">
        <v>3308</v>
      </c>
      <c r="D34" s="6">
        <v>4</v>
      </c>
      <c r="E34" s="6">
        <v>3</v>
      </c>
      <c r="F34" s="8">
        <v>1.63</v>
      </c>
      <c r="G34" s="8">
        <f t="shared" si="2"/>
        <v>1.63</v>
      </c>
      <c r="H34" s="8">
        <f t="shared" si="1"/>
        <v>1.63</v>
      </c>
      <c r="I34" s="8">
        <f t="shared" si="3"/>
        <v>2703.067484662577</v>
      </c>
    </row>
    <row r="35" spans="1:9" x14ac:dyDescent="0.2">
      <c r="A35" s="6">
        <v>24</v>
      </c>
      <c r="B35" s="6">
        <v>1073</v>
      </c>
      <c r="C35" s="6">
        <v>863</v>
      </c>
      <c r="D35" s="6">
        <v>1</v>
      </c>
      <c r="E35" s="6">
        <v>3</v>
      </c>
      <c r="F35" s="8">
        <v>0.6</v>
      </c>
      <c r="G35" s="8">
        <f t="shared" si="2"/>
        <v>0.6</v>
      </c>
      <c r="H35" s="8">
        <f t="shared" si="1"/>
        <v>0.6</v>
      </c>
      <c r="I35" s="8">
        <f t="shared" si="3"/>
        <v>1788.3333333333335</v>
      </c>
    </row>
    <row r="36" spans="1:9" x14ac:dyDescent="0.2">
      <c r="A36" s="6">
        <v>25</v>
      </c>
      <c r="B36" s="6">
        <v>3940</v>
      </c>
      <c r="C36" s="6">
        <v>2634</v>
      </c>
      <c r="D36" s="6">
        <v>4</v>
      </c>
      <c r="E36" s="6">
        <v>3</v>
      </c>
      <c r="F36" s="8">
        <v>1.63</v>
      </c>
      <c r="G36" s="8">
        <f t="shared" si="2"/>
        <v>1.63</v>
      </c>
      <c r="H36" s="8">
        <f t="shared" si="1"/>
        <v>1.63</v>
      </c>
      <c r="I36" s="8">
        <f t="shared" si="3"/>
        <v>2417.1779141104298</v>
      </c>
    </row>
    <row r="37" spans="1:9" x14ac:dyDescent="0.2">
      <c r="A37" s="6">
        <v>26</v>
      </c>
      <c r="B37" s="6">
        <v>3322</v>
      </c>
      <c r="C37" s="6">
        <v>2305</v>
      </c>
      <c r="D37" s="6">
        <v>4</v>
      </c>
      <c r="E37" s="6">
        <v>2</v>
      </c>
      <c r="F37" s="8">
        <v>1.63</v>
      </c>
      <c r="G37" s="8">
        <f t="shared" si="2"/>
        <v>1.63</v>
      </c>
      <c r="H37" s="8">
        <f t="shared" si="1"/>
        <v>1.63</v>
      </c>
      <c r="I37" s="8">
        <f t="shared" si="3"/>
        <v>2038.0368098159511</v>
      </c>
    </row>
    <row r="38" spans="1:9" x14ac:dyDescent="0.2">
      <c r="A38" s="6">
        <v>27</v>
      </c>
      <c r="B38" s="6">
        <v>3064</v>
      </c>
      <c r="C38" s="6">
        <v>2216</v>
      </c>
      <c r="D38" s="6">
        <v>4</v>
      </c>
      <c r="E38" s="6">
        <v>2</v>
      </c>
      <c r="F38" s="8">
        <v>1.63</v>
      </c>
      <c r="G38" s="8">
        <f t="shared" si="2"/>
        <v>1.63</v>
      </c>
      <c r="H38" s="8">
        <f t="shared" si="1"/>
        <v>1.63</v>
      </c>
      <c r="I38" s="8">
        <f t="shared" si="3"/>
        <v>1879.7546012269941</v>
      </c>
    </row>
    <row r="39" spans="1:9" x14ac:dyDescent="0.2">
      <c r="A39" s="6">
        <v>28</v>
      </c>
      <c r="B39" s="6">
        <v>2145</v>
      </c>
      <c r="C39" s="6">
        <v>1516</v>
      </c>
      <c r="D39" s="6">
        <v>3</v>
      </c>
      <c r="E39" s="6">
        <v>2</v>
      </c>
      <c r="F39" s="8">
        <v>1.33</v>
      </c>
      <c r="G39" s="8">
        <f t="shared" si="2"/>
        <v>1.33</v>
      </c>
      <c r="H39" s="8">
        <f t="shared" si="1"/>
        <v>1.33</v>
      </c>
      <c r="I39" s="8">
        <f t="shared" si="3"/>
        <v>1612.781954887218</v>
      </c>
    </row>
    <row r="40" spans="1:9" x14ac:dyDescent="0.2">
      <c r="A40" s="6">
        <v>29</v>
      </c>
      <c r="B40" s="6">
        <v>1118</v>
      </c>
      <c r="C40" s="6">
        <v>737</v>
      </c>
      <c r="D40" s="6">
        <v>1</v>
      </c>
      <c r="E40" s="6">
        <v>2</v>
      </c>
      <c r="F40" s="8">
        <v>0.6</v>
      </c>
      <c r="G40" s="8">
        <f t="shared" si="2"/>
        <v>0.6</v>
      </c>
      <c r="H40" s="8">
        <f t="shared" si="1"/>
        <v>0.6</v>
      </c>
      <c r="I40" s="8">
        <f t="shared" si="3"/>
        <v>1863.3333333333335</v>
      </c>
    </row>
    <row r="41" spans="1:9" x14ac:dyDescent="0.2">
      <c r="A41" s="6">
        <v>30</v>
      </c>
      <c r="B41" s="6">
        <v>2501</v>
      </c>
      <c r="C41" s="6">
        <v>2031</v>
      </c>
      <c r="D41" s="6">
        <v>4</v>
      </c>
      <c r="E41" s="6">
        <v>3</v>
      </c>
      <c r="F41" s="8">
        <v>1.63</v>
      </c>
      <c r="G41" s="8">
        <f t="shared" si="2"/>
        <v>1.63</v>
      </c>
      <c r="H41" s="8">
        <f t="shared" si="1"/>
        <v>1.63</v>
      </c>
      <c r="I41" s="8">
        <f t="shared" si="3"/>
        <v>1534.3558282208589</v>
      </c>
    </row>
    <row r="42" spans="1:9" x14ac:dyDescent="0.2">
      <c r="A42" s="6">
        <v>31</v>
      </c>
      <c r="B42" s="6">
        <v>1999</v>
      </c>
      <c r="C42" s="6">
        <v>1492</v>
      </c>
      <c r="D42" s="6">
        <v>2</v>
      </c>
      <c r="E42" s="6">
        <v>2</v>
      </c>
      <c r="F42" s="8">
        <v>1</v>
      </c>
      <c r="G42" s="8">
        <f t="shared" si="2"/>
        <v>1</v>
      </c>
      <c r="H42" s="8">
        <f t="shared" si="1"/>
        <v>1</v>
      </c>
      <c r="I42" s="8">
        <f t="shared" si="3"/>
        <v>1999</v>
      </c>
    </row>
    <row r="43" spans="1:9" x14ac:dyDescent="0.2">
      <c r="A43" s="6">
        <v>32</v>
      </c>
      <c r="B43" s="6">
        <v>887</v>
      </c>
      <c r="C43" s="6">
        <v>779</v>
      </c>
      <c r="D43" s="6">
        <v>1</v>
      </c>
      <c r="E43" s="6">
        <v>1</v>
      </c>
      <c r="F43" s="8">
        <v>0.6</v>
      </c>
      <c r="G43" s="8">
        <f t="shared" si="2"/>
        <v>0.6</v>
      </c>
      <c r="H43" s="8">
        <f t="shared" si="1"/>
        <v>0.6</v>
      </c>
      <c r="I43" s="8">
        <f t="shared" si="3"/>
        <v>1478.3333333333335</v>
      </c>
    </row>
    <row r="44" spans="1:9" x14ac:dyDescent="0.2">
      <c r="A44" s="6">
        <v>33</v>
      </c>
      <c r="B44" s="6">
        <v>4808</v>
      </c>
      <c r="C44" s="6">
        <v>3381</v>
      </c>
      <c r="D44" s="6">
        <v>3</v>
      </c>
      <c r="E44" s="6">
        <v>2</v>
      </c>
      <c r="F44" s="8">
        <v>1.33</v>
      </c>
      <c r="G44" s="8">
        <f t="shared" si="2"/>
        <v>1.33</v>
      </c>
      <c r="H44" s="8">
        <f t="shared" si="1"/>
        <v>1.33</v>
      </c>
      <c r="I44" s="8">
        <f t="shared" si="3"/>
        <v>3615.0375939849623</v>
      </c>
    </row>
    <row r="45" spans="1:9" x14ac:dyDescent="0.2">
      <c r="A45" s="6">
        <v>34</v>
      </c>
      <c r="B45" s="6">
        <v>4070</v>
      </c>
      <c r="C45" s="6">
        <v>2600</v>
      </c>
      <c r="D45" s="6">
        <v>5</v>
      </c>
      <c r="E45" s="6">
        <v>2</v>
      </c>
      <c r="F45" s="8">
        <v>1.9</v>
      </c>
      <c r="G45" s="8">
        <f t="shared" si="2"/>
        <v>1.9</v>
      </c>
      <c r="H45" s="8">
        <f t="shared" si="1"/>
        <v>1.9</v>
      </c>
      <c r="I45" s="8">
        <f t="shared" si="3"/>
        <v>2142.105263157895</v>
      </c>
    </row>
    <row r="46" spans="1:9" x14ac:dyDescent="0.2">
      <c r="A46" s="6">
        <v>35</v>
      </c>
      <c r="B46" s="6">
        <v>1624</v>
      </c>
      <c r="C46" s="6">
        <v>1015</v>
      </c>
      <c r="D46" s="6">
        <v>2</v>
      </c>
      <c r="E46" s="6">
        <v>2</v>
      </c>
      <c r="F46" s="8">
        <v>1</v>
      </c>
      <c r="G46" s="8">
        <f t="shared" si="2"/>
        <v>1</v>
      </c>
      <c r="H46" s="8">
        <f t="shared" si="1"/>
        <v>1</v>
      </c>
      <c r="I46" s="8">
        <f t="shared" si="3"/>
        <v>1624</v>
      </c>
    </row>
    <row r="47" spans="1:9" x14ac:dyDescent="0.2">
      <c r="A47" s="6">
        <v>36</v>
      </c>
      <c r="B47" s="6">
        <v>3573</v>
      </c>
      <c r="C47" s="6">
        <v>2294</v>
      </c>
      <c r="D47" s="6">
        <v>4</v>
      </c>
      <c r="E47" s="6">
        <v>3</v>
      </c>
      <c r="F47" s="8">
        <v>1.63</v>
      </c>
      <c r="G47" s="8">
        <f t="shared" si="2"/>
        <v>1.63</v>
      </c>
      <c r="H47" s="8">
        <f t="shared" si="1"/>
        <v>1.63</v>
      </c>
      <c r="I47" s="8">
        <f t="shared" si="3"/>
        <v>2192.0245398773009</v>
      </c>
    </row>
    <row r="48" spans="1:9" x14ac:dyDescent="0.2">
      <c r="A48" s="6">
        <v>37</v>
      </c>
      <c r="B48" s="6">
        <v>2293</v>
      </c>
      <c r="C48" s="6">
        <v>1896</v>
      </c>
      <c r="D48" s="6">
        <v>2</v>
      </c>
      <c r="E48" s="6">
        <v>2</v>
      </c>
      <c r="F48" s="8">
        <v>1</v>
      </c>
      <c r="G48" s="8">
        <f t="shared" si="2"/>
        <v>1</v>
      </c>
      <c r="H48" s="8">
        <f t="shared" si="1"/>
        <v>1</v>
      </c>
      <c r="I48" s="8">
        <f t="shared" si="3"/>
        <v>2293</v>
      </c>
    </row>
    <row r="49" spans="1:9" x14ac:dyDescent="0.2">
      <c r="A49" s="6">
        <v>38</v>
      </c>
      <c r="B49" s="6">
        <v>2143</v>
      </c>
      <c r="C49" s="6">
        <v>1647</v>
      </c>
      <c r="D49" s="6">
        <v>2</v>
      </c>
      <c r="E49" s="6">
        <v>1</v>
      </c>
      <c r="F49" s="8">
        <v>1</v>
      </c>
      <c r="G49" s="8">
        <f t="shared" si="2"/>
        <v>1</v>
      </c>
      <c r="H49" s="8">
        <f t="shared" si="1"/>
        <v>1</v>
      </c>
      <c r="I49" s="8">
        <f t="shared" si="3"/>
        <v>2143</v>
      </c>
    </row>
    <row r="50" spans="1:9" x14ac:dyDescent="0.2">
      <c r="A50" s="6">
        <v>39</v>
      </c>
      <c r="B50" s="6">
        <v>1336</v>
      </c>
      <c r="C50" s="6">
        <v>950</v>
      </c>
      <c r="D50" s="6">
        <v>2</v>
      </c>
      <c r="E50" s="6">
        <v>3</v>
      </c>
      <c r="F50" s="8">
        <v>1</v>
      </c>
      <c r="G50" s="8">
        <f t="shared" si="2"/>
        <v>1</v>
      </c>
      <c r="H50" s="8">
        <f t="shared" si="1"/>
        <v>1</v>
      </c>
      <c r="I50" s="8">
        <f t="shared" si="3"/>
        <v>1336</v>
      </c>
    </row>
    <row r="51" spans="1:9" x14ac:dyDescent="0.2">
      <c r="A51" s="6">
        <v>40</v>
      </c>
      <c r="B51" s="6">
        <v>3345</v>
      </c>
      <c r="C51" s="6">
        <v>2619</v>
      </c>
      <c r="D51" s="6">
        <v>3</v>
      </c>
      <c r="E51" s="6">
        <v>2</v>
      </c>
      <c r="F51" s="8">
        <v>1.33</v>
      </c>
      <c r="G51" s="8">
        <f t="shared" si="2"/>
        <v>1.33</v>
      </c>
      <c r="H51" s="8">
        <f t="shared" si="1"/>
        <v>1.33</v>
      </c>
      <c r="I51" s="8">
        <f t="shared" si="3"/>
        <v>2515.0375939849623</v>
      </c>
    </row>
    <row r="52" spans="1:9" x14ac:dyDescent="0.2">
      <c r="A52" s="6">
        <v>41</v>
      </c>
      <c r="B52" s="6">
        <v>4679</v>
      </c>
      <c r="C52" s="6">
        <v>3019</v>
      </c>
      <c r="D52" s="6">
        <v>5</v>
      </c>
      <c r="E52" s="6">
        <v>1</v>
      </c>
      <c r="F52" s="8">
        <v>1.9</v>
      </c>
      <c r="G52" s="8">
        <f t="shared" si="2"/>
        <v>1.9</v>
      </c>
      <c r="H52" s="8">
        <f t="shared" si="1"/>
        <v>1.9</v>
      </c>
      <c r="I52" s="8">
        <f t="shared" si="3"/>
        <v>2462.6315789473683</v>
      </c>
    </row>
    <row r="53" spans="1:9" x14ac:dyDescent="0.2">
      <c r="A53" s="6">
        <v>42</v>
      </c>
      <c r="B53" s="6">
        <v>3924</v>
      </c>
      <c r="C53" s="6">
        <v>2765</v>
      </c>
      <c r="D53" s="6">
        <v>5</v>
      </c>
      <c r="E53" s="6">
        <v>3</v>
      </c>
      <c r="F53" s="8">
        <v>1.9</v>
      </c>
      <c r="G53" s="8">
        <f t="shared" si="2"/>
        <v>1.9</v>
      </c>
      <c r="H53" s="8">
        <f t="shared" si="1"/>
        <v>1.9</v>
      </c>
      <c r="I53" s="8">
        <f t="shared" si="3"/>
        <v>2065.2631578947371</v>
      </c>
    </row>
    <row r="54" spans="1:9" x14ac:dyDescent="0.2">
      <c r="A54" s="6">
        <v>43</v>
      </c>
      <c r="B54" s="6">
        <v>1203</v>
      </c>
      <c r="C54" s="6">
        <v>672</v>
      </c>
      <c r="D54" s="6">
        <v>2</v>
      </c>
      <c r="E54" s="6">
        <v>1</v>
      </c>
      <c r="F54" s="8">
        <v>1</v>
      </c>
      <c r="G54" s="8">
        <f t="shared" si="2"/>
        <v>1</v>
      </c>
      <c r="H54" s="8">
        <f t="shared" si="1"/>
        <v>1</v>
      </c>
      <c r="I54" s="8">
        <f t="shared" si="3"/>
        <v>1203</v>
      </c>
    </row>
    <row r="55" spans="1:9" x14ac:dyDescent="0.2">
      <c r="A55" s="6">
        <v>44</v>
      </c>
      <c r="B55" s="6">
        <v>4518</v>
      </c>
      <c r="C55" s="6">
        <v>3447</v>
      </c>
      <c r="D55" s="6">
        <v>5</v>
      </c>
      <c r="E55" s="6">
        <v>2</v>
      </c>
      <c r="F55" s="8">
        <v>1.9</v>
      </c>
      <c r="G55" s="8">
        <f t="shared" si="2"/>
        <v>1.9</v>
      </c>
      <c r="H55" s="8">
        <f t="shared" si="1"/>
        <v>1.9</v>
      </c>
      <c r="I55" s="8">
        <f t="shared" si="3"/>
        <v>2377.8947368421054</v>
      </c>
    </row>
    <row r="56" spans="1:9" x14ac:dyDescent="0.2">
      <c r="A56" s="6">
        <v>45</v>
      </c>
      <c r="B56" s="6">
        <v>3668</v>
      </c>
      <c r="C56" s="6">
        <v>2583</v>
      </c>
      <c r="D56" s="6">
        <v>4</v>
      </c>
      <c r="E56" s="6">
        <v>1</v>
      </c>
      <c r="F56" s="8">
        <v>1.63</v>
      </c>
      <c r="G56" s="8">
        <f t="shared" si="2"/>
        <v>1.63</v>
      </c>
      <c r="H56" s="8">
        <f t="shared" si="1"/>
        <v>1.63</v>
      </c>
      <c r="I56" s="8">
        <f t="shared" si="3"/>
        <v>2250.3067484662579</v>
      </c>
    </row>
    <row r="57" spans="1:9" x14ac:dyDescent="0.2">
      <c r="A57" s="6">
        <v>46</v>
      </c>
      <c r="B57" s="6">
        <v>4485</v>
      </c>
      <c r="C57" s="6">
        <v>2990</v>
      </c>
      <c r="D57" s="6">
        <v>5</v>
      </c>
      <c r="E57" s="6">
        <v>3</v>
      </c>
      <c r="F57" s="8">
        <v>1.9</v>
      </c>
      <c r="G57" s="8">
        <f t="shared" si="2"/>
        <v>1.9</v>
      </c>
      <c r="H57" s="8">
        <f t="shared" si="1"/>
        <v>1.9</v>
      </c>
      <c r="I57" s="8">
        <f t="shared" si="3"/>
        <v>2360.5263157894738</v>
      </c>
    </row>
    <row r="58" spans="1:9" x14ac:dyDescent="0.2">
      <c r="A58" s="6">
        <v>47</v>
      </c>
      <c r="B58" s="6">
        <v>3618</v>
      </c>
      <c r="C58" s="6">
        <v>2260</v>
      </c>
      <c r="D58" s="6">
        <v>3</v>
      </c>
      <c r="E58" s="6">
        <v>3</v>
      </c>
      <c r="F58" s="8">
        <v>1.33</v>
      </c>
      <c r="G58" s="8">
        <f t="shared" si="2"/>
        <v>1.33</v>
      </c>
      <c r="H58" s="8">
        <f t="shared" si="1"/>
        <v>1.33</v>
      </c>
      <c r="I58" s="8">
        <f t="shared" si="3"/>
        <v>2720.300751879699</v>
      </c>
    </row>
    <row r="59" spans="1:9" x14ac:dyDescent="0.2">
      <c r="A59" s="6">
        <v>48</v>
      </c>
      <c r="B59" s="6">
        <v>3779</v>
      </c>
      <c r="C59" s="6">
        <v>2367</v>
      </c>
      <c r="D59" s="6">
        <v>5</v>
      </c>
      <c r="E59" s="6">
        <v>3</v>
      </c>
      <c r="F59" s="8">
        <v>1.9</v>
      </c>
      <c r="G59" s="8">
        <f t="shared" si="2"/>
        <v>1.9</v>
      </c>
      <c r="H59" s="8">
        <f t="shared" si="1"/>
        <v>1.9</v>
      </c>
      <c r="I59" s="8">
        <f t="shared" si="3"/>
        <v>1988.9473684210527</v>
      </c>
    </row>
    <row r="60" spans="1:9" x14ac:dyDescent="0.2">
      <c r="A60" s="6">
        <v>49</v>
      </c>
      <c r="B60" s="6">
        <v>920</v>
      </c>
      <c r="C60" s="6">
        <v>368</v>
      </c>
      <c r="D60" s="6">
        <v>2</v>
      </c>
      <c r="E60" s="6">
        <v>2</v>
      </c>
      <c r="F60" s="8">
        <v>1</v>
      </c>
      <c r="G60" s="8">
        <f t="shared" si="2"/>
        <v>1</v>
      </c>
      <c r="H60" s="8">
        <f t="shared" si="1"/>
        <v>1</v>
      </c>
      <c r="I60" s="8">
        <f t="shared" si="3"/>
        <v>920</v>
      </c>
    </row>
    <row r="61" spans="1:9" x14ac:dyDescent="0.2">
      <c r="A61" s="6">
        <v>50</v>
      </c>
      <c r="B61" s="6">
        <v>3334</v>
      </c>
      <c r="C61" s="6">
        <v>2114</v>
      </c>
      <c r="D61" s="6">
        <v>4</v>
      </c>
      <c r="E61" s="6">
        <v>3</v>
      </c>
      <c r="F61" s="8">
        <v>1.63</v>
      </c>
      <c r="G61" s="8">
        <f t="shared" si="2"/>
        <v>1.63</v>
      </c>
      <c r="H61" s="8">
        <f t="shared" si="1"/>
        <v>1.63</v>
      </c>
      <c r="I61" s="8">
        <f t="shared" si="3"/>
        <v>2045.3987730061351</v>
      </c>
    </row>
    <row r="62" spans="1:9" x14ac:dyDescent="0.2">
      <c r="A62" s="6">
        <v>51</v>
      </c>
      <c r="B62" s="6">
        <v>1618</v>
      </c>
      <c r="C62" s="6">
        <v>991</v>
      </c>
      <c r="D62" s="6">
        <v>2</v>
      </c>
      <c r="E62" s="6">
        <v>3</v>
      </c>
      <c r="F62" s="8">
        <v>1</v>
      </c>
      <c r="G62" s="8">
        <f t="shared" si="2"/>
        <v>1</v>
      </c>
      <c r="H62" s="8">
        <f t="shared" si="1"/>
        <v>1</v>
      </c>
      <c r="I62" s="8">
        <f t="shared" si="3"/>
        <v>1618</v>
      </c>
    </row>
    <row r="63" spans="1:9" x14ac:dyDescent="0.2">
      <c r="A63" s="6">
        <v>52</v>
      </c>
      <c r="B63" s="6">
        <v>4049</v>
      </c>
      <c r="C63" s="6">
        <v>2975</v>
      </c>
      <c r="D63" s="6">
        <v>3</v>
      </c>
      <c r="E63" s="6">
        <v>1</v>
      </c>
      <c r="F63" s="8">
        <v>1.33</v>
      </c>
      <c r="G63" s="8">
        <f t="shared" si="2"/>
        <v>1.33</v>
      </c>
      <c r="H63" s="8">
        <f t="shared" si="1"/>
        <v>1.33</v>
      </c>
      <c r="I63" s="8">
        <f t="shared" si="3"/>
        <v>3044.3609022556388</v>
      </c>
    </row>
    <row r="64" spans="1:9" x14ac:dyDescent="0.2">
      <c r="A64" s="6">
        <v>53</v>
      </c>
      <c r="B64" s="6">
        <v>3839</v>
      </c>
      <c r="C64" s="6">
        <v>2631</v>
      </c>
      <c r="D64" s="6">
        <v>4</v>
      </c>
      <c r="E64" s="6">
        <v>1</v>
      </c>
      <c r="F64" s="8">
        <v>1.63</v>
      </c>
      <c r="G64" s="8">
        <f t="shared" si="2"/>
        <v>1.63</v>
      </c>
      <c r="H64" s="8">
        <f t="shared" si="1"/>
        <v>1.63</v>
      </c>
      <c r="I64" s="8">
        <f t="shared" si="3"/>
        <v>2355.2147239263804</v>
      </c>
    </row>
    <row r="65" spans="1:9" x14ac:dyDescent="0.2">
      <c r="A65" s="6">
        <v>54</v>
      </c>
      <c r="B65" s="6">
        <v>3499</v>
      </c>
      <c r="C65" s="6">
        <v>2508</v>
      </c>
      <c r="D65" s="6">
        <v>3</v>
      </c>
      <c r="E65" s="6">
        <v>2</v>
      </c>
      <c r="F65" s="8">
        <v>1.33</v>
      </c>
      <c r="G65" s="8">
        <f t="shared" si="2"/>
        <v>1.33</v>
      </c>
      <c r="H65" s="8">
        <f t="shared" si="1"/>
        <v>1.33</v>
      </c>
      <c r="I65" s="8">
        <f t="shared" si="3"/>
        <v>2630.8270676691727</v>
      </c>
    </row>
    <row r="66" spans="1:9" x14ac:dyDescent="0.2">
      <c r="A66" s="6">
        <v>55</v>
      </c>
      <c r="B66" s="6">
        <v>4517</v>
      </c>
      <c r="C66" s="6">
        <v>3021</v>
      </c>
      <c r="D66" s="6">
        <v>4</v>
      </c>
      <c r="E66" s="6">
        <v>2</v>
      </c>
      <c r="F66" s="8">
        <v>1.63</v>
      </c>
      <c r="G66" s="8">
        <f t="shared" si="2"/>
        <v>1.63</v>
      </c>
      <c r="H66" s="8">
        <f t="shared" si="1"/>
        <v>1.63</v>
      </c>
      <c r="I66" s="8">
        <f t="shared" si="3"/>
        <v>2771.1656441717791</v>
      </c>
    </row>
    <row r="67" spans="1:9" x14ac:dyDescent="0.2">
      <c r="A67" s="6">
        <v>56</v>
      </c>
      <c r="B67" s="6">
        <v>2057</v>
      </c>
      <c r="C67" s="6">
        <v>1667</v>
      </c>
      <c r="D67" s="6">
        <v>2</v>
      </c>
      <c r="E67" s="6">
        <v>2</v>
      </c>
      <c r="F67" s="8">
        <v>1</v>
      </c>
      <c r="G67" s="8">
        <f t="shared" si="2"/>
        <v>1</v>
      </c>
      <c r="H67" s="8">
        <f t="shared" si="1"/>
        <v>1</v>
      </c>
      <c r="I67" s="8">
        <f t="shared" si="3"/>
        <v>2057</v>
      </c>
    </row>
    <row r="68" spans="1:9" x14ac:dyDescent="0.2">
      <c r="A68" s="6">
        <v>57</v>
      </c>
      <c r="B68" s="6">
        <v>1638</v>
      </c>
      <c r="C68" s="6">
        <v>984</v>
      </c>
      <c r="D68" s="6">
        <v>3</v>
      </c>
      <c r="E68" s="6">
        <v>2</v>
      </c>
      <c r="F68" s="8">
        <v>1.33</v>
      </c>
      <c r="G68" s="8">
        <f t="shared" si="2"/>
        <v>1.33</v>
      </c>
      <c r="H68" s="8">
        <f t="shared" si="1"/>
        <v>1.33</v>
      </c>
      <c r="I68" s="8">
        <f t="shared" si="3"/>
        <v>1231.578947368421</v>
      </c>
    </row>
    <row r="69" spans="1:9" x14ac:dyDescent="0.2">
      <c r="A69" s="6">
        <v>58</v>
      </c>
      <c r="B69" s="6">
        <v>1014</v>
      </c>
      <c r="C69" s="6">
        <v>939</v>
      </c>
      <c r="D69" s="6">
        <v>2</v>
      </c>
      <c r="E69" s="6">
        <v>3</v>
      </c>
      <c r="F69" s="8">
        <v>1</v>
      </c>
      <c r="G69" s="8">
        <f t="shared" si="2"/>
        <v>1</v>
      </c>
      <c r="H69" s="8">
        <f t="shared" si="1"/>
        <v>1</v>
      </c>
      <c r="I69" s="8">
        <f t="shared" si="3"/>
        <v>1014</v>
      </c>
    </row>
    <row r="70" spans="1:9" x14ac:dyDescent="0.2">
      <c r="A70" s="6">
        <v>59</v>
      </c>
      <c r="B70" s="6">
        <v>1875</v>
      </c>
      <c r="C70" s="6">
        <v>1550</v>
      </c>
      <c r="D70" s="6">
        <v>3</v>
      </c>
      <c r="E70" s="6">
        <v>2</v>
      </c>
      <c r="F70" s="8">
        <v>1.33</v>
      </c>
      <c r="G70" s="8">
        <f t="shared" si="2"/>
        <v>1.33</v>
      </c>
      <c r="H70" s="8">
        <f t="shared" si="1"/>
        <v>1.33</v>
      </c>
      <c r="I70" s="8">
        <f t="shared" si="3"/>
        <v>1409.7744360902254</v>
      </c>
    </row>
    <row r="71" spans="1:9" x14ac:dyDescent="0.2">
      <c r="A71" s="6">
        <v>60</v>
      </c>
      <c r="B71" s="6">
        <v>1227</v>
      </c>
      <c r="C71" s="6">
        <v>1127</v>
      </c>
      <c r="D71" s="6">
        <v>2</v>
      </c>
      <c r="E71" s="6">
        <v>2</v>
      </c>
      <c r="F71" s="8">
        <v>1</v>
      </c>
      <c r="G71" s="8">
        <f t="shared" si="2"/>
        <v>1</v>
      </c>
      <c r="H71" s="8">
        <f t="shared" si="1"/>
        <v>1</v>
      </c>
      <c r="I71" s="8">
        <f t="shared" si="3"/>
        <v>1227</v>
      </c>
    </row>
    <row r="72" spans="1:9" x14ac:dyDescent="0.2">
      <c r="A72" s="6">
        <v>61</v>
      </c>
      <c r="B72" s="6">
        <v>538</v>
      </c>
      <c r="C72" s="6">
        <v>91</v>
      </c>
      <c r="D72" s="6">
        <v>2</v>
      </c>
      <c r="E72" s="6">
        <v>1</v>
      </c>
      <c r="F72" s="8">
        <v>1</v>
      </c>
      <c r="G72" s="8">
        <f t="shared" si="2"/>
        <v>1</v>
      </c>
      <c r="H72" s="8">
        <f t="shared" si="1"/>
        <v>1</v>
      </c>
      <c r="I72" s="8">
        <f t="shared" si="3"/>
        <v>538</v>
      </c>
    </row>
    <row r="73" spans="1:9" x14ac:dyDescent="0.2">
      <c r="A73" s="6">
        <v>62</v>
      </c>
      <c r="B73" s="6">
        <v>3941</v>
      </c>
      <c r="C73" s="6">
        <v>3004</v>
      </c>
      <c r="D73" s="6">
        <v>5</v>
      </c>
      <c r="E73" s="6">
        <v>2</v>
      </c>
      <c r="F73" s="8">
        <v>1.9</v>
      </c>
      <c r="G73" s="8">
        <f t="shared" si="2"/>
        <v>1.9</v>
      </c>
      <c r="H73" s="8">
        <f t="shared" si="1"/>
        <v>1.9</v>
      </c>
      <c r="I73" s="8">
        <f t="shared" si="3"/>
        <v>2074.2105263157896</v>
      </c>
    </row>
    <row r="74" spans="1:9" x14ac:dyDescent="0.2">
      <c r="A74" s="6">
        <v>63</v>
      </c>
      <c r="B74" s="6">
        <v>957</v>
      </c>
      <c r="C74" s="6">
        <v>863</v>
      </c>
      <c r="D74" s="6">
        <v>2</v>
      </c>
      <c r="E74" s="6">
        <v>1</v>
      </c>
      <c r="F74" s="8">
        <v>1</v>
      </c>
      <c r="G74" s="8">
        <f t="shared" si="2"/>
        <v>1</v>
      </c>
      <c r="H74" s="8">
        <f t="shared" si="1"/>
        <v>1</v>
      </c>
      <c r="I74" s="8">
        <f t="shared" si="3"/>
        <v>957</v>
      </c>
    </row>
    <row r="75" spans="1:9" x14ac:dyDescent="0.2">
      <c r="A75" s="6">
        <v>64</v>
      </c>
      <c r="B75" s="6">
        <v>2993</v>
      </c>
      <c r="C75" s="6">
        <v>2031</v>
      </c>
      <c r="D75" s="6">
        <v>3</v>
      </c>
      <c r="E75" s="6">
        <v>2</v>
      </c>
      <c r="F75" s="8">
        <v>1.33</v>
      </c>
      <c r="G75" s="8">
        <f t="shared" si="2"/>
        <v>1.33</v>
      </c>
      <c r="H75" s="8">
        <f t="shared" si="1"/>
        <v>1.33</v>
      </c>
      <c r="I75" s="8">
        <f t="shared" si="3"/>
        <v>2250.375939849624</v>
      </c>
    </row>
    <row r="76" spans="1:9" x14ac:dyDescent="0.2">
      <c r="A76" s="6">
        <v>65</v>
      </c>
      <c r="B76" s="6">
        <v>3211</v>
      </c>
      <c r="C76" s="6">
        <v>2434</v>
      </c>
      <c r="D76" s="6">
        <v>3</v>
      </c>
      <c r="E76" s="6">
        <v>3</v>
      </c>
      <c r="F76" s="8">
        <v>1.33</v>
      </c>
      <c r="G76" s="8">
        <f t="shared" si="2"/>
        <v>1.33</v>
      </c>
      <c r="H76" s="8">
        <f t="shared" si="1"/>
        <v>1.33</v>
      </c>
      <c r="I76" s="8">
        <f t="shared" si="3"/>
        <v>2414.2857142857142</v>
      </c>
    </row>
    <row r="77" spans="1:9" x14ac:dyDescent="0.2">
      <c r="A77" s="6">
        <v>66</v>
      </c>
      <c r="B77" s="6">
        <v>4065</v>
      </c>
      <c r="C77" s="6">
        <v>2557</v>
      </c>
      <c r="D77" s="6">
        <v>5</v>
      </c>
      <c r="E77" s="6">
        <v>3</v>
      </c>
      <c r="F77" s="8">
        <v>1.9</v>
      </c>
      <c r="G77" s="8">
        <f t="shared" ref="G77:G111" si="4">IF(D77=1,0.6,IF(D77=2,1,IF(D77=3,1.33,IF(D77=4,1.63,1.9))))</f>
        <v>1.9</v>
      </c>
      <c r="H77" s="8">
        <f t="shared" ref="H77:H111" si="5">VLOOKUP(D77,B$5:C$9,2,FALSE)</f>
        <v>1.9</v>
      </c>
      <c r="I77" s="8">
        <f t="shared" ref="I77:I111" si="6">B77/H77</f>
        <v>2139.4736842105262</v>
      </c>
    </row>
    <row r="78" spans="1:9" x14ac:dyDescent="0.2">
      <c r="A78" s="6">
        <v>67</v>
      </c>
      <c r="B78" s="6">
        <v>3158</v>
      </c>
      <c r="C78" s="6">
        <v>2068</v>
      </c>
      <c r="D78" s="6">
        <v>4</v>
      </c>
      <c r="E78" s="6">
        <v>2</v>
      </c>
      <c r="F78" s="8">
        <v>1.63</v>
      </c>
      <c r="G78" s="8">
        <f t="shared" si="4"/>
        <v>1.63</v>
      </c>
      <c r="H78" s="8">
        <f t="shared" si="5"/>
        <v>1.63</v>
      </c>
      <c r="I78" s="8">
        <f t="shared" si="6"/>
        <v>1937.4233128834358</v>
      </c>
    </row>
    <row r="79" spans="1:9" x14ac:dyDescent="0.2">
      <c r="A79" s="6">
        <v>68</v>
      </c>
      <c r="B79" s="6">
        <v>1557</v>
      </c>
      <c r="C79" s="6">
        <v>1281</v>
      </c>
      <c r="D79" s="6">
        <v>2</v>
      </c>
      <c r="E79" s="6">
        <v>3</v>
      </c>
      <c r="F79" s="8">
        <v>1</v>
      </c>
      <c r="G79" s="8">
        <f t="shared" si="4"/>
        <v>1</v>
      </c>
      <c r="H79" s="8">
        <f t="shared" si="5"/>
        <v>1</v>
      </c>
      <c r="I79" s="8">
        <f t="shared" si="6"/>
        <v>1557</v>
      </c>
    </row>
    <row r="80" spans="1:9" x14ac:dyDescent="0.2">
      <c r="A80" s="6">
        <v>69</v>
      </c>
      <c r="B80" s="6">
        <v>3335</v>
      </c>
      <c r="C80" s="6">
        <v>2315</v>
      </c>
      <c r="D80" s="6">
        <v>4</v>
      </c>
      <c r="E80" s="6">
        <v>2</v>
      </c>
      <c r="F80" s="8">
        <v>1.63</v>
      </c>
      <c r="G80" s="8">
        <f t="shared" si="4"/>
        <v>1.63</v>
      </c>
      <c r="H80" s="8">
        <f t="shared" si="5"/>
        <v>1.63</v>
      </c>
      <c r="I80" s="8">
        <f t="shared" si="6"/>
        <v>2046.0122699386504</v>
      </c>
    </row>
    <row r="81" spans="1:9" x14ac:dyDescent="0.2">
      <c r="A81" s="6">
        <v>70</v>
      </c>
      <c r="B81" s="6">
        <v>3171</v>
      </c>
      <c r="C81" s="6">
        <v>1925</v>
      </c>
      <c r="D81" s="6">
        <v>3</v>
      </c>
      <c r="E81" s="6">
        <v>1</v>
      </c>
      <c r="F81" s="8">
        <v>1.33</v>
      </c>
      <c r="G81" s="8">
        <f t="shared" si="4"/>
        <v>1.33</v>
      </c>
      <c r="H81" s="8">
        <f t="shared" si="5"/>
        <v>1.33</v>
      </c>
      <c r="I81" s="8">
        <f t="shared" si="6"/>
        <v>2384.2105263157891</v>
      </c>
    </row>
    <row r="82" spans="1:9" x14ac:dyDescent="0.2">
      <c r="A82" s="6">
        <v>71</v>
      </c>
      <c r="B82" s="6">
        <v>3296</v>
      </c>
      <c r="C82" s="6">
        <v>2232</v>
      </c>
      <c r="D82" s="6">
        <v>4</v>
      </c>
      <c r="E82" s="6">
        <v>2</v>
      </c>
      <c r="F82" s="8">
        <v>1.63</v>
      </c>
      <c r="G82" s="8">
        <f t="shared" si="4"/>
        <v>1.63</v>
      </c>
      <c r="H82" s="8">
        <f t="shared" si="5"/>
        <v>1.63</v>
      </c>
      <c r="I82" s="8">
        <f t="shared" si="6"/>
        <v>2022.0858895705524</v>
      </c>
    </row>
    <row r="83" spans="1:9" x14ac:dyDescent="0.2">
      <c r="A83" s="6">
        <v>72</v>
      </c>
      <c r="B83" s="6">
        <v>815</v>
      </c>
      <c r="C83" s="6">
        <v>823</v>
      </c>
      <c r="D83" s="6">
        <v>1</v>
      </c>
      <c r="E83" s="6">
        <v>3</v>
      </c>
      <c r="F83" s="8">
        <v>0.6</v>
      </c>
      <c r="G83" s="8">
        <f t="shared" si="4"/>
        <v>0.6</v>
      </c>
      <c r="H83" s="8">
        <f t="shared" si="5"/>
        <v>0.6</v>
      </c>
      <c r="I83" s="8">
        <f t="shared" si="6"/>
        <v>1358.3333333333335</v>
      </c>
    </row>
    <row r="84" spans="1:9" x14ac:dyDescent="0.2">
      <c r="A84" s="6">
        <v>73</v>
      </c>
      <c r="B84" s="6">
        <v>3342</v>
      </c>
      <c r="C84" s="6">
        <v>2278</v>
      </c>
      <c r="D84" s="6">
        <v>3</v>
      </c>
      <c r="E84" s="6">
        <v>3</v>
      </c>
      <c r="F84" s="8">
        <v>1.33</v>
      </c>
      <c r="G84" s="8">
        <f t="shared" si="4"/>
        <v>1.33</v>
      </c>
      <c r="H84" s="8">
        <f t="shared" si="5"/>
        <v>1.33</v>
      </c>
      <c r="I84" s="8">
        <f t="shared" si="6"/>
        <v>2512.781954887218</v>
      </c>
    </row>
    <row r="85" spans="1:9" x14ac:dyDescent="0.2">
      <c r="A85" s="6">
        <v>74</v>
      </c>
      <c r="B85" s="6">
        <v>4509</v>
      </c>
      <c r="C85" s="6">
        <v>3073</v>
      </c>
      <c r="D85" s="6">
        <v>3</v>
      </c>
      <c r="E85" s="6">
        <v>2</v>
      </c>
      <c r="F85" s="8">
        <v>1.33</v>
      </c>
      <c r="G85" s="8">
        <f t="shared" si="4"/>
        <v>1.33</v>
      </c>
      <c r="H85" s="8">
        <f t="shared" si="5"/>
        <v>1.33</v>
      </c>
      <c r="I85" s="8">
        <f t="shared" si="6"/>
        <v>3390.2255639097743</v>
      </c>
    </row>
    <row r="86" spans="1:9" x14ac:dyDescent="0.2">
      <c r="A86" s="6">
        <v>75</v>
      </c>
      <c r="B86" s="6">
        <v>3556</v>
      </c>
      <c r="C86" s="6">
        <v>2711</v>
      </c>
      <c r="D86" s="6">
        <v>4</v>
      </c>
      <c r="E86" s="6">
        <v>2</v>
      </c>
      <c r="F86" s="8">
        <v>1.63</v>
      </c>
      <c r="G86" s="8">
        <f t="shared" si="4"/>
        <v>1.63</v>
      </c>
      <c r="H86" s="8">
        <f t="shared" si="5"/>
        <v>1.63</v>
      </c>
      <c r="I86" s="8">
        <f t="shared" si="6"/>
        <v>2181.59509202454</v>
      </c>
    </row>
    <row r="87" spans="1:9" x14ac:dyDescent="0.2">
      <c r="A87" s="6">
        <v>76</v>
      </c>
      <c r="B87" s="6">
        <v>2742</v>
      </c>
      <c r="C87" s="6">
        <v>2049</v>
      </c>
      <c r="D87" s="6">
        <v>4</v>
      </c>
      <c r="E87" s="6">
        <v>1</v>
      </c>
      <c r="F87" s="8">
        <v>1.63</v>
      </c>
      <c r="G87" s="8">
        <f t="shared" si="4"/>
        <v>1.63</v>
      </c>
      <c r="H87" s="8">
        <f t="shared" si="5"/>
        <v>1.63</v>
      </c>
      <c r="I87" s="8">
        <f t="shared" si="6"/>
        <v>1682.2085889570553</v>
      </c>
    </row>
    <row r="88" spans="1:9" x14ac:dyDescent="0.2">
      <c r="A88" s="6">
        <v>77</v>
      </c>
      <c r="B88" s="6">
        <v>4733</v>
      </c>
      <c r="C88" s="6">
        <v>3354</v>
      </c>
      <c r="D88" s="6">
        <v>4</v>
      </c>
      <c r="E88" s="6">
        <v>1</v>
      </c>
      <c r="F88" s="8">
        <v>1.63</v>
      </c>
      <c r="G88" s="8">
        <f t="shared" si="4"/>
        <v>1.63</v>
      </c>
      <c r="H88" s="8">
        <f t="shared" si="5"/>
        <v>1.63</v>
      </c>
      <c r="I88" s="8">
        <f t="shared" si="6"/>
        <v>2903.6809815950924</v>
      </c>
    </row>
    <row r="89" spans="1:9" x14ac:dyDescent="0.2">
      <c r="A89" s="6">
        <v>78</v>
      </c>
      <c r="B89" s="6">
        <v>2228</v>
      </c>
      <c r="C89" s="6">
        <v>1292</v>
      </c>
      <c r="D89" s="6">
        <v>2</v>
      </c>
      <c r="E89" s="6">
        <v>2</v>
      </c>
      <c r="F89" s="8">
        <v>1</v>
      </c>
      <c r="G89" s="8">
        <f t="shared" si="4"/>
        <v>1</v>
      </c>
      <c r="H89" s="8">
        <f t="shared" si="5"/>
        <v>1</v>
      </c>
      <c r="I89" s="8">
        <f t="shared" si="6"/>
        <v>2228</v>
      </c>
    </row>
    <row r="90" spans="1:9" x14ac:dyDescent="0.2">
      <c r="A90" s="6">
        <v>79</v>
      </c>
      <c r="B90" s="6">
        <v>4689</v>
      </c>
      <c r="C90" s="6">
        <v>3421</v>
      </c>
      <c r="D90" s="6">
        <v>5</v>
      </c>
      <c r="E90" s="6">
        <v>3</v>
      </c>
      <c r="F90" s="8">
        <v>1.9</v>
      </c>
      <c r="G90" s="8">
        <f t="shared" si="4"/>
        <v>1.9</v>
      </c>
      <c r="H90" s="8">
        <f t="shared" si="5"/>
        <v>1.9</v>
      </c>
      <c r="I90" s="8">
        <f t="shared" si="6"/>
        <v>2467.8947368421054</v>
      </c>
    </row>
    <row r="91" spans="1:9" x14ac:dyDescent="0.2">
      <c r="A91" s="6">
        <v>80</v>
      </c>
      <c r="B91" s="6">
        <v>1139</v>
      </c>
      <c r="C91" s="6">
        <v>553</v>
      </c>
      <c r="D91" s="6">
        <v>2</v>
      </c>
      <c r="E91" s="6">
        <v>3</v>
      </c>
      <c r="F91" s="8">
        <v>1</v>
      </c>
      <c r="G91" s="8">
        <f t="shared" si="4"/>
        <v>1</v>
      </c>
      <c r="H91" s="8">
        <f t="shared" si="5"/>
        <v>1</v>
      </c>
      <c r="I91" s="8">
        <f t="shared" si="6"/>
        <v>1139</v>
      </c>
    </row>
    <row r="92" spans="1:9" x14ac:dyDescent="0.2">
      <c r="A92" s="6">
        <v>81</v>
      </c>
      <c r="B92" s="6">
        <v>2949</v>
      </c>
      <c r="C92" s="6">
        <v>1878</v>
      </c>
      <c r="D92" s="6">
        <v>3</v>
      </c>
      <c r="E92" s="6">
        <v>3</v>
      </c>
      <c r="F92" s="8">
        <v>1.33</v>
      </c>
      <c r="G92" s="8">
        <f t="shared" si="4"/>
        <v>1.33</v>
      </c>
      <c r="H92" s="8">
        <f t="shared" si="5"/>
        <v>1.33</v>
      </c>
      <c r="I92" s="8">
        <f t="shared" si="6"/>
        <v>2217.2932330827066</v>
      </c>
    </row>
    <row r="93" spans="1:9" x14ac:dyDescent="0.2">
      <c r="A93" s="6">
        <v>82</v>
      </c>
      <c r="B93" s="6">
        <v>1882</v>
      </c>
      <c r="C93" s="6">
        <v>1558</v>
      </c>
      <c r="D93" s="6">
        <v>3</v>
      </c>
      <c r="E93" s="6">
        <v>2</v>
      </c>
      <c r="F93" s="8">
        <v>1.33</v>
      </c>
      <c r="G93" s="8">
        <f t="shared" si="4"/>
        <v>1.33</v>
      </c>
      <c r="H93" s="8">
        <f t="shared" si="5"/>
        <v>1.33</v>
      </c>
      <c r="I93" s="8">
        <f t="shared" si="6"/>
        <v>1415.0375939849623</v>
      </c>
    </row>
    <row r="94" spans="1:9" x14ac:dyDescent="0.2">
      <c r="A94" s="6">
        <v>83</v>
      </c>
      <c r="B94" s="6">
        <v>1046</v>
      </c>
      <c r="C94" s="6">
        <v>454</v>
      </c>
      <c r="D94" s="6">
        <v>1</v>
      </c>
      <c r="E94" s="6">
        <v>2</v>
      </c>
      <c r="F94" s="8">
        <v>0.6</v>
      </c>
      <c r="G94" s="8">
        <f t="shared" si="4"/>
        <v>0.6</v>
      </c>
      <c r="H94" s="8">
        <f t="shared" si="5"/>
        <v>0.6</v>
      </c>
      <c r="I94" s="8">
        <f t="shared" si="6"/>
        <v>1743.3333333333335</v>
      </c>
    </row>
    <row r="95" spans="1:9" x14ac:dyDescent="0.2">
      <c r="A95" s="6">
        <v>84</v>
      </c>
      <c r="B95" s="6">
        <v>1321</v>
      </c>
      <c r="C95" s="6">
        <v>1020</v>
      </c>
      <c r="D95" s="6">
        <v>2</v>
      </c>
      <c r="E95" s="6">
        <v>2</v>
      </c>
      <c r="F95" s="8">
        <v>1</v>
      </c>
      <c r="G95" s="8">
        <f t="shared" si="4"/>
        <v>1</v>
      </c>
      <c r="H95" s="8">
        <f t="shared" si="5"/>
        <v>1</v>
      </c>
      <c r="I95" s="8">
        <f t="shared" si="6"/>
        <v>1321</v>
      </c>
    </row>
    <row r="96" spans="1:9" x14ac:dyDescent="0.2">
      <c r="A96" s="6">
        <v>85</v>
      </c>
      <c r="B96" s="6">
        <v>1912</v>
      </c>
      <c r="C96" s="6">
        <v>1352</v>
      </c>
      <c r="D96" s="6">
        <v>2</v>
      </c>
      <c r="E96" s="6">
        <v>3</v>
      </c>
      <c r="F96" s="8">
        <v>1</v>
      </c>
      <c r="G96" s="8">
        <f t="shared" si="4"/>
        <v>1</v>
      </c>
      <c r="H96" s="8">
        <f t="shared" si="5"/>
        <v>1</v>
      </c>
      <c r="I96" s="8">
        <f t="shared" si="6"/>
        <v>1912</v>
      </c>
    </row>
    <row r="97" spans="1:9" x14ac:dyDescent="0.2">
      <c r="A97" s="6">
        <v>86</v>
      </c>
      <c r="B97" s="6">
        <v>2049</v>
      </c>
      <c r="C97" s="6">
        <v>1307</v>
      </c>
      <c r="D97" s="6">
        <v>2</v>
      </c>
      <c r="E97" s="6">
        <v>3</v>
      </c>
      <c r="F97" s="8">
        <v>1</v>
      </c>
      <c r="G97" s="8">
        <f t="shared" si="4"/>
        <v>1</v>
      </c>
      <c r="H97" s="8">
        <f t="shared" si="5"/>
        <v>1</v>
      </c>
      <c r="I97" s="8">
        <f t="shared" si="6"/>
        <v>2049</v>
      </c>
    </row>
    <row r="98" spans="1:9" x14ac:dyDescent="0.2">
      <c r="A98" s="6">
        <v>87</v>
      </c>
      <c r="B98" s="6">
        <v>1916</v>
      </c>
      <c r="C98" s="6">
        <v>1139</v>
      </c>
      <c r="D98" s="6">
        <v>3</v>
      </c>
      <c r="E98" s="6">
        <v>1</v>
      </c>
      <c r="F98" s="8">
        <v>1.33</v>
      </c>
      <c r="G98" s="8">
        <f t="shared" si="4"/>
        <v>1.33</v>
      </c>
      <c r="H98" s="8">
        <f t="shared" si="5"/>
        <v>1.33</v>
      </c>
      <c r="I98" s="8">
        <f t="shared" si="6"/>
        <v>1440.6015037593984</v>
      </c>
    </row>
    <row r="99" spans="1:9" x14ac:dyDescent="0.2">
      <c r="A99" s="6">
        <v>88</v>
      </c>
      <c r="B99" s="6">
        <v>2520</v>
      </c>
      <c r="C99" s="6">
        <v>1721</v>
      </c>
      <c r="D99" s="6">
        <v>3</v>
      </c>
      <c r="E99" s="6">
        <v>3</v>
      </c>
      <c r="F99" s="8">
        <v>1.33</v>
      </c>
      <c r="G99" s="8">
        <f t="shared" si="4"/>
        <v>1.33</v>
      </c>
      <c r="H99" s="8">
        <f t="shared" si="5"/>
        <v>1.33</v>
      </c>
      <c r="I99" s="8">
        <f t="shared" si="6"/>
        <v>1894.7368421052631</v>
      </c>
    </row>
    <row r="100" spans="1:9" x14ac:dyDescent="0.2">
      <c r="A100" s="6">
        <v>89</v>
      </c>
      <c r="B100" s="6">
        <v>3831</v>
      </c>
      <c r="C100" s="6">
        <v>2504</v>
      </c>
      <c r="D100" s="6">
        <v>3</v>
      </c>
      <c r="E100" s="6">
        <v>2</v>
      </c>
      <c r="F100" s="8">
        <v>1.33</v>
      </c>
      <c r="G100" s="8">
        <f t="shared" si="4"/>
        <v>1.33</v>
      </c>
      <c r="H100" s="8">
        <f t="shared" si="5"/>
        <v>1.33</v>
      </c>
      <c r="I100" s="8">
        <f t="shared" si="6"/>
        <v>2880.4511278195487</v>
      </c>
    </row>
    <row r="101" spans="1:9" x14ac:dyDescent="0.2">
      <c r="A101" s="6">
        <v>90</v>
      </c>
      <c r="B101" s="6">
        <v>2987</v>
      </c>
      <c r="C101" s="6">
        <v>2021</v>
      </c>
      <c r="D101" s="6">
        <v>3</v>
      </c>
      <c r="E101" s="6">
        <v>2</v>
      </c>
      <c r="F101" s="8">
        <v>1.33</v>
      </c>
      <c r="G101" s="8">
        <f t="shared" si="4"/>
        <v>1.33</v>
      </c>
      <c r="H101" s="8">
        <f t="shared" si="5"/>
        <v>1.33</v>
      </c>
      <c r="I101" s="8">
        <f t="shared" si="6"/>
        <v>2245.864661654135</v>
      </c>
    </row>
    <row r="102" spans="1:9" x14ac:dyDescent="0.2">
      <c r="A102" s="6">
        <v>91</v>
      </c>
      <c r="B102" s="6">
        <v>2639</v>
      </c>
      <c r="C102" s="6">
        <v>1760</v>
      </c>
      <c r="D102" s="6">
        <v>3</v>
      </c>
      <c r="E102" s="6">
        <v>3</v>
      </c>
      <c r="F102" s="8">
        <v>1.33</v>
      </c>
      <c r="G102" s="8">
        <f t="shared" si="4"/>
        <v>1.33</v>
      </c>
      <c r="H102" s="8">
        <f t="shared" si="5"/>
        <v>1.33</v>
      </c>
      <c r="I102" s="8">
        <f t="shared" si="6"/>
        <v>1984.2105263157894</v>
      </c>
    </row>
    <row r="103" spans="1:9" x14ac:dyDescent="0.2">
      <c r="A103" s="6">
        <v>92</v>
      </c>
      <c r="B103" s="6">
        <v>1465</v>
      </c>
      <c r="C103" s="6">
        <v>806</v>
      </c>
      <c r="D103" s="6">
        <v>3</v>
      </c>
      <c r="E103" s="6">
        <v>2</v>
      </c>
      <c r="F103" s="8">
        <v>1.33</v>
      </c>
      <c r="G103" s="8">
        <f t="shared" si="4"/>
        <v>1.33</v>
      </c>
      <c r="H103" s="8">
        <f t="shared" si="5"/>
        <v>1.33</v>
      </c>
      <c r="I103" s="8">
        <f t="shared" si="6"/>
        <v>1101.5037593984962</v>
      </c>
    </row>
    <row r="104" spans="1:9" x14ac:dyDescent="0.2">
      <c r="A104" s="6">
        <v>93</v>
      </c>
      <c r="B104" s="6">
        <v>4848</v>
      </c>
      <c r="C104" s="6">
        <v>3664</v>
      </c>
      <c r="D104" s="6">
        <v>3</v>
      </c>
      <c r="E104" s="6">
        <v>2</v>
      </c>
      <c r="F104" s="8">
        <v>1.33</v>
      </c>
      <c r="G104" s="8">
        <f t="shared" si="4"/>
        <v>1.33</v>
      </c>
      <c r="H104" s="8">
        <f t="shared" si="5"/>
        <v>1.33</v>
      </c>
      <c r="I104" s="8">
        <f t="shared" si="6"/>
        <v>3645.1127819548869</v>
      </c>
    </row>
    <row r="105" spans="1:9" x14ac:dyDescent="0.2">
      <c r="A105" s="6">
        <v>94</v>
      </c>
      <c r="B105" s="6">
        <v>1282</v>
      </c>
      <c r="C105" s="6">
        <v>860</v>
      </c>
      <c r="D105" s="6">
        <v>2</v>
      </c>
      <c r="E105" s="6">
        <v>3</v>
      </c>
      <c r="F105" s="8">
        <v>1</v>
      </c>
      <c r="G105" s="8">
        <f t="shared" si="4"/>
        <v>1</v>
      </c>
      <c r="H105" s="8">
        <f t="shared" si="5"/>
        <v>1</v>
      </c>
      <c r="I105" s="8">
        <f t="shared" si="6"/>
        <v>1282</v>
      </c>
    </row>
    <row r="106" spans="1:9" x14ac:dyDescent="0.2">
      <c r="A106" s="6">
        <v>95</v>
      </c>
      <c r="B106" s="6">
        <v>692</v>
      </c>
      <c r="C106" s="6">
        <v>431</v>
      </c>
      <c r="D106" s="6">
        <v>2</v>
      </c>
      <c r="E106" s="6">
        <v>1</v>
      </c>
      <c r="F106" s="8">
        <v>1</v>
      </c>
      <c r="G106" s="8">
        <f t="shared" si="4"/>
        <v>1</v>
      </c>
      <c r="H106" s="8">
        <f t="shared" si="5"/>
        <v>1</v>
      </c>
      <c r="I106" s="8">
        <f t="shared" si="6"/>
        <v>692</v>
      </c>
    </row>
    <row r="107" spans="1:9" x14ac:dyDescent="0.2">
      <c r="A107" s="6">
        <v>96</v>
      </c>
      <c r="B107" s="6">
        <v>4796</v>
      </c>
      <c r="C107" s="6">
        <v>3230</v>
      </c>
      <c r="D107" s="6">
        <v>5</v>
      </c>
      <c r="E107" s="6">
        <v>1</v>
      </c>
      <c r="F107" s="8">
        <v>1.9</v>
      </c>
      <c r="G107" s="8">
        <f t="shared" si="4"/>
        <v>1.9</v>
      </c>
      <c r="H107" s="8">
        <f t="shared" si="5"/>
        <v>1.9</v>
      </c>
      <c r="I107" s="8">
        <f t="shared" si="6"/>
        <v>2524.2105263157896</v>
      </c>
    </row>
    <row r="108" spans="1:9" x14ac:dyDescent="0.2">
      <c r="A108" s="6">
        <v>97</v>
      </c>
      <c r="B108" s="6">
        <v>1608</v>
      </c>
      <c r="C108" s="6">
        <v>993</v>
      </c>
      <c r="D108" s="6">
        <v>3</v>
      </c>
      <c r="E108" s="6">
        <v>1</v>
      </c>
      <c r="F108" s="8">
        <v>1.33</v>
      </c>
      <c r="G108" s="8">
        <f t="shared" si="4"/>
        <v>1.33</v>
      </c>
      <c r="H108" s="8">
        <f t="shared" si="5"/>
        <v>1.33</v>
      </c>
      <c r="I108" s="8">
        <f t="shared" si="6"/>
        <v>1209.0225563909773</v>
      </c>
    </row>
    <row r="109" spans="1:9" x14ac:dyDescent="0.2">
      <c r="A109" s="6">
        <v>98</v>
      </c>
      <c r="B109" s="6">
        <v>1967</v>
      </c>
      <c r="C109" s="6">
        <v>1634</v>
      </c>
      <c r="D109" s="6">
        <v>2</v>
      </c>
      <c r="E109" s="6">
        <v>2</v>
      </c>
      <c r="F109" s="8">
        <v>1</v>
      </c>
      <c r="G109" s="8">
        <f t="shared" si="4"/>
        <v>1</v>
      </c>
      <c r="H109" s="8">
        <f t="shared" si="5"/>
        <v>1</v>
      </c>
      <c r="I109" s="8">
        <f t="shared" si="6"/>
        <v>1967</v>
      </c>
    </row>
    <row r="110" spans="1:9" x14ac:dyDescent="0.2">
      <c r="A110" s="6">
        <v>99</v>
      </c>
      <c r="B110" s="6">
        <v>1901</v>
      </c>
      <c r="C110" s="6">
        <v>1547</v>
      </c>
      <c r="D110" s="6">
        <v>2</v>
      </c>
      <c r="E110" s="6">
        <v>2</v>
      </c>
      <c r="F110" s="8">
        <v>1</v>
      </c>
      <c r="G110" s="8">
        <f t="shared" si="4"/>
        <v>1</v>
      </c>
      <c r="H110" s="8">
        <f t="shared" si="5"/>
        <v>1</v>
      </c>
      <c r="I110" s="8">
        <f t="shared" si="6"/>
        <v>1901</v>
      </c>
    </row>
    <row r="111" spans="1:9" x14ac:dyDescent="0.2">
      <c r="A111" s="6">
        <v>100</v>
      </c>
      <c r="B111" s="6">
        <v>3511</v>
      </c>
      <c r="C111" s="6">
        <v>2228</v>
      </c>
      <c r="D111" s="6">
        <v>3</v>
      </c>
      <c r="E111" s="6">
        <v>1</v>
      </c>
      <c r="F111" s="8">
        <v>1.33</v>
      </c>
      <c r="G111" s="8">
        <f t="shared" si="4"/>
        <v>1.33</v>
      </c>
      <c r="H111" s="8">
        <f t="shared" si="5"/>
        <v>1.33</v>
      </c>
      <c r="I111" s="8">
        <f t="shared" si="6"/>
        <v>2639.8496240601503</v>
      </c>
    </row>
  </sheetData>
  <sortState ref="A12:F111">
    <sortCondition ref="A12:A111"/>
  </sortState>
  <mergeCells count="1">
    <mergeCell ref="A2:L2"/>
  </mergeCells>
  <pageMargins left="0.7" right="0.7" top="0.75" bottom="0.75" header="0.3" footer="0.3"/>
  <pageSetup paperSize="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workbookViewId="0">
      <selection activeCell="A2" sqref="A2:H2"/>
    </sheetView>
  </sheetViews>
  <sheetFormatPr defaultRowHeight="15" x14ac:dyDescent="0.25"/>
  <cols>
    <col min="2" max="5" width="10.28515625" customWidth="1"/>
  </cols>
  <sheetData>
    <row r="1" spans="1:8" s="1" customFormat="1" x14ac:dyDescent="0.25">
      <c r="B1" s="39" t="s">
        <v>21</v>
      </c>
    </row>
    <row r="2" spans="1:8" s="8" customFormat="1" ht="62.25" customHeight="1" x14ac:dyDescent="0.2">
      <c r="A2" s="43" t="s">
        <v>48</v>
      </c>
      <c r="B2" s="43"/>
      <c r="C2" s="43"/>
      <c r="D2" s="43"/>
      <c r="E2" s="43"/>
      <c r="F2" s="43"/>
      <c r="G2" s="43"/>
      <c r="H2" s="43"/>
    </row>
    <row r="3" spans="1:8" x14ac:dyDescent="0.25">
      <c r="A3" s="21" t="s">
        <v>15</v>
      </c>
      <c r="B3" s="21" t="s">
        <v>16</v>
      </c>
      <c r="C3" s="21" t="s">
        <v>17</v>
      </c>
      <c r="D3" s="21" t="s">
        <v>18</v>
      </c>
      <c r="E3" s="21" t="s">
        <v>19</v>
      </c>
    </row>
    <row r="4" spans="1:8" x14ac:dyDescent="0.25">
      <c r="A4" s="7">
        <v>1</v>
      </c>
      <c r="B4" s="7">
        <v>1692</v>
      </c>
      <c r="C4" s="7">
        <v>1417</v>
      </c>
      <c r="D4" s="7">
        <v>2</v>
      </c>
      <c r="E4" s="7">
        <v>1</v>
      </c>
    </row>
    <row r="5" spans="1:8" x14ac:dyDescent="0.25">
      <c r="A5" s="7">
        <v>2</v>
      </c>
      <c r="B5" s="7">
        <v>700</v>
      </c>
      <c r="C5" s="7">
        <v>361</v>
      </c>
      <c r="D5" s="7">
        <v>2</v>
      </c>
      <c r="E5" s="7">
        <v>3</v>
      </c>
    </row>
    <row r="6" spans="1:8" x14ac:dyDescent="0.25">
      <c r="A6" s="7">
        <v>3</v>
      </c>
      <c r="B6" s="7">
        <v>1144</v>
      </c>
      <c r="C6" s="7">
        <v>966</v>
      </c>
      <c r="D6" s="7">
        <v>2</v>
      </c>
      <c r="E6" s="7">
        <v>2</v>
      </c>
    </row>
    <row r="7" spans="1:8" x14ac:dyDescent="0.25">
      <c r="A7" s="7">
        <v>4</v>
      </c>
      <c r="B7" s="7">
        <v>2735</v>
      </c>
      <c r="C7" s="7">
        <v>1820</v>
      </c>
      <c r="D7" s="7">
        <v>3</v>
      </c>
      <c r="E7" s="7">
        <v>2</v>
      </c>
    </row>
    <row r="8" spans="1:8" x14ac:dyDescent="0.25">
      <c r="A8" s="7">
        <v>5</v>
      </c>
      <c r="B8" s="7">
        <v>1485</v>
      </c>
      <c r="C8" s="7">
        <v>1179</v>
      </c>
      <c r="D8" s="7">
        <v>2</v>
      </c>
      <c r="E8" s="7">
        <v>2</v>
      </c>
    </row>
    <row r="9" spans="1:8" x14ac:dyDescent="0.25">
      <c r="A9" s="7">
        <v>6</v>
      </c>
      <c r="B9" s="7">
        <v>3683</v>
      </c>
      <c r="C9" s="7">
        <v>2455</v>
      </c>
      <c r="D9" s="7">
        <v>3</v>
      </c>
      <c r="E9" s="7">
        <v>2</v>
      </c>
    </row>
    <row r="10" spans="1:8" x14ac:dyDescent="0.25">
      <c r="A10" s="7">
        <v>7</v>
      </c>
      <c r="B10" s="7">
        <v>3432</v>
      </c>
      <c r="C10" s="7">
        <v>2273</v>
      </c>
      <c r="D10" s="7">
        <v>4</v>
      </c>
      <c r="E10" s="7">
        <v>2</v>
      </c>
    </row>
    <row r="11" spans="1:8" x14ac:dyDescent="0.25">
      <c r="A11" s="7">
        <v>8</v>
      </c>
      <c r="B11" s="7">
        <v>1979</v>
      </c>
      <c r="C11" s="7">
        <v>1617</v>
      </c>
      <c r="D11" s="7">
        <v>2</v>
      </c>
      <c r="E11" s="7">
        <v>2</v>
      </c>
    </row>
    <row r="12" spans="1:8" x14ac:dyDescent="0.25">
      <c r="A12" s="7">
        <v>9</v>
      </c>
      <c r="B12" s="7">
        <v>3888</v>
      </c>
      <c r="C12" s="7">
        <v>2681</v>
      </c>
      <c r="D12" s="7">
        <v>4</v>
      </c>
      <c r="E12" s="7">
        <v>2</v>
      </c>
    </row>
    <row r="13" spans="1:8" x14ac:dyDescent="0.25">
      <c r="A13" s="7">
        <v>10</v>
      </c>
      <c r="B13" s="7">
        <v>1336</v>
      </c>
      <c r="C13" s="7">
        <v>941</v>
      </c>
      <c r="D13" s="7">
        <v>3</v>
      </c>
      <c r="E13" s="7">
        <v>1</v>
      </c>
    </row>
    <row r="14" spans="1:8" x14ac:dyDescent="0.25">
      <c r="A14" s="6">
        <v>11</v>
      </c>
      <c r="B14" s="6">
        <v>4012</v>
      </c>
      <c r="C14" s="6">
        <v>2722</v>
      </c>
      <c r="D14" s="6">
        <v>5</v>
      </c>
      <c r="E14" s="6">
        <v>2</v>
      </c>
    </row>
    <row r="15" spans="1:8" x14ac:dyDescent="0.25">
      <c r="A15" s="6">
        <v>12</v>
      </c>
      <c r="B15" s="6">
        <v>1086</v>
      </c>
      <c r="C15" s="6">
        <v>989</v>
      </c>
      <c r="D15" s="6">
        <v>2</v>
      </c>
      <c r="E15" s="6">
        <v>2</v>
      </c>
    </row>
    <row r="16" spans="1:8" x14ac:dyDescent="0.25">
      <c r="A16" s="6">
        <v>13</v>
      </c>
      <c r="B16" s="6">
        <v>776</v>
      </c>
      <c r="C16" s="6">
        <v>729</v>
      </c>
      <c r="D16" s="6">
        <v>2</v>
      </c>
      <c r="E16" s="6">
        <v>3</v>
      </c>
    </row>
    <row r="17" spans="1:8" x14ac:dyDescent="0.25">
      <c r="A17" s="6">
        <v>14</v>
      </c>
      <c r="B17" s="6">
        <v>1297</v>
      </c>
      <c r="C17" s="6">
        <v>1198</v>
      </c>
      <c r="D17" s="6">
        <v>2</v>
      </c>
      <c r="E17" s="6">
        <v>1</v>
      </c>
    </row>
    <row r="18" spans="1:8" x14ac:dyDescent="0.25">
      <c r="A18" s="6">
        <v>15</v>
      </c>
      <c r="B18" s="6">
        <v>936</v>
      </c>
      <c r="C18" s="6">
        <v>788</v>
      </c>
      <c r="D18" s="6">
        <v>1</v>
      </c>
      <c r="E18" s="6">
        <v>3</v>
      </c>
    </row>
    <row r="19" spans="1:8" x14ac:dyDescent="0.25">
      <c r="A19" s="6">
        <v>16</v>
      </c>
      <c r="B19" s="6">
        <v>1829</v>
      </c>
      <c r="C19" s="6">
        <v>1030</v>
      </c>
      <c r="D19" s="6">
        <v>2</v>
      </c>
      <c r="E19" s="6">
        <v>3</v>
      </c>
      <c r="H19" s="25"/>
    </row>
    <row r="20" spans="1:8" x14ac:dyDescent="0.25">
      <c r="A20" s="6">
        <v>17</v>
      </c>
      <c r="B20" s="6">
        <v>1198</v>
      </c>
      <c r="C20" s="6">
        <v>896</v>
      </c>
      <c r="D20" s="6">
        <v>1</v>
      </c>
      <c r="E20" s="6">
        <v>1</v>
      </c>
      <c r="H20" s="25"/>
    </row>
    <row r="21" spans="1:8" x14ac:dyDescent="0.25">
      <c r="A21" s="6">
        <v>18</v>
      </c>
      <c r="B21" s="6">
        <v>4079</v>
      </c>
      <c r="C21" s="6">
        <v>2928</v>
      </c>
      <c r="D21" s="6">
        <v>5</v>
      </c>
      <c r="E21" s="6">
        <v>1</v>
      </c>
      <c r="H21" s="25"/>
    </row>
    <row r="22" spans="1:8" x14ac:dyDescent="0.25">
      <c r="A22" s="6">
        <v>19</v>
      </c>
      <c r="B22" s="6">
        <v>551</v>
      </c>
      <c r="C22" s="6">
        <v>662</v>
      </c>
      <c r="D22" s="6">
        <v>2</v>
      </c>
      <c r="E22" s="6">
        <v>3</v>
      </c>
    </row>
    <row r="23" spans="1:8" x14ac:dyDescent="0.25">
      <c r="A23" s="6">
        <v>20</v>
      </c>
      <c r="B23" s="6">
        <v>1130</v>
      </c>
      <c r="C23" s="6">
        <v>839</v>
      </c>
      <c r="D23" s="6">
        <v>1</v>
      </c>
      <c r="E23" s="6">
        <v>1</v>
      </c>
    </row>
    <row r="24" spans="1:8" x14ac:dyDescent="0.25">
      <c r="A24" s="6">
        <v>21</v>
      </c>
      <c r="B24" s="6">
        <v>1036</v>
      </c>
      <c r="C24" s="6">
        <v>428</v>
      </c>
      <c r="D24" s="6">
        <v>1</v>
      </c>
      <c r="E24" s="6">
        <v>2</v>
      </c>
    </row>
    <row r="25" spans="1:8" x14ac:dyDescent="0.25">
      <c r="A25" s="6">
        <v>22</v>
      </c>
      <c r="B25" s="6">
        <v>3761</v>
      </c>
      <c r="C25" s="6">
        <v>2453</v>
      </c>
      <c r="D25" s="6">
        <v>4</v>
      </c>
      <c r="E25" s="6">
        <v>3</v>
      </c>
    </row>
    <row r="26" spans="1:8" x14ac:dyDescent="0.25">
      <c r="A26" s="6">
        <v>23</v>
      </c>
      <c r="B26" s="6">
        <v>4406</v>
      </c>
      <c r="C26" s="6">
        <v>3308</v>
      </c>
      <c r="D26" s="6">
        <v>4</v>
      </c>
      <c r="E26" s="6">
        <v>3</v>
      </c>
    </row>
    <row r="27" spans="1:8" x14ac:dyDescent="0.25">
      <c r="A27" s="6">
        <v>24</v>
      </c>
      <c r="B27" s="6">
        <v>1073</v>
      </c>
      <c r="C27" s="6">
        <v>863</v>
      </c>
      <c r="D27" s="6">
        <v>1</v>
      </c>
      <c r="E27" s="6">
        <v>3</v>
      </c>
    </row>
    <row r="28" spans="1:8" x14ac:dyDescent="0.25">
      <c r="A28" s="6">
        <v>25</v>
      </c>
      <c r="B28" s="6">
        <v>3940</v>
      </c>
      <c r="C28" s="6">
        <v>2634</v>
      </c>
      <c r="D28" s="6">
        <v>4</v>
      </c>
      <c r="E28" s="6">
        <v>3</v>
      </c>
    </row>
    <row r="29" spans="1:8" x14ac:dyDescent="0.25">
      <c r="A29" s="6">
        <v>26</v>
      </c>
      <c r="B29" s="6">
        <v>3322</v>
      </c>
      <c r="C29" s="6">
        <v>2305</v>
      </c>
      <c r="D29" s="6">
        <v>4</v>
      </c>
      <c r="E29" s="6">
        <v>2</v>
      </c>
    </row>
    <row r="30" spans="1:8" x14ac:dyDescent="0.25">
      <c r="A30" s="6">
        <v>27</v>
      </c>
      <c r="B30" s="6">
        <v>3064</v>
      </c>
      <c r="C30" s="6">
        <v>2216</v>
      </c>
      <c r="D30" s="6">
        <v>4</v>
      </c>
      <c r="E30" s="6">
        <v>2</v>
      </c>
    </row>
    <row r="31" spans="1:8" x14ac:dyDescent="0.25">
      <c r="A31" s="6">
        <v>28</v>
      </c>
      <c r="B31" s="6">
        <v>2145</v>
      </c>
      <c r="C31" s="6">
        <v>1516</v>
      </c>
      <c r="D31" s="6">
        <v>3</v>
      </c>
      <c r="E31" s="6">
        <v>2</v>
      </c>
    </row>
    <row r="32" spans="1:8" x14ac:dyDescent="0.25">
      <c r="A32" s="6">
        <v>29</v>
      </c>
      <c r="B32" s="6">
        <v>1118</v>
      </c>
      <c r="C32" s="6">
        <v>737</v>
      </c>
      <c r="D32" s="6">
        <v>1</v>
      </c>
      <c r="E32" s="6">
        <v>2</v>
      </c>
    </row>
    <row r="33" spans="1:5" x14ac:dyDescent="0.25">
      <c r="A33" s="6">
        <v>30</v>
      </c>
      <c r="B33" s="6">
        <v>2501</v>
      </c>
      <c r="C33" s="6">
        <v>2031</v>
      </c>
      <c r="D33" s="6">
        <v>4</v>
      </c>
      <c r="E33" s="6">
        <v>3</v>
      </c>
    </row>
    <row r="34" spans="1:5" x14ac:dyDescent="0.25">
      <c r="A34" s="6">
        <v>31</v>
      </c>
      <c r="B34" s="6">
        <v>1999</v>
      </c>
      <c r="C34" s="6">
        <v>1492</v>
      </c>
      <c r="D34" s="6">
        <v>2</v>
      </c>
      <c r="E34" s="6">
        <v>2</v>
      </c>
    </row>
    <row r="35" spans="1:5" x14ac:dyDescent="0.25">
      <c r="A35" s="6">
        <v>32</v>
      </c>
      <c r="B35" s="6">
        <v>887</v>
      </c>
      <c r="C35" s="6">
        <v>779</v>
      </c>
      <c r="D35" s="6">
        <v>1</v>
      </c>
      <c r="E35" s="6">
        <v>1</v>
      </c>
    </row>
    <row r="36" spans="1:5" x14ac:dyDescent="0.25">
      <c r="A36" s="6">
        <v>33</v>
      </c>
      <c r="B36" s="6">
        <v>4808</v>
      </c>
      <c r="C36" s="6">
        <v>3381</v>
      </c>
      <c r="D36" s="6">
        <v>3</v>
      </c>
      <c r="E36" s="6">
        <v>2</v>
      </c>
    </row>
    <row r="37" spans="1:5" x14ac:dyDescent="0.25">
      <c r="A37" s="6">
        <v>34</v>
      </c>
      <c r="B37" s="6">
        <v>4070</v>
      </c>
      <c r="C37" s="6">
        <v>2600</v>
      </c>
      <c r="D37" s="6">
        <v>5</v>
      </c>
      <c r="E37" s="6">
        <v>2</v>
      </c>
    </row>
    <row r="38" spans="1:5" x14ac:dyDescent="0.25">
      <c r="A38" s="6">
        <v>35</v>
      </c>
      <c r="B38" s="6">
        <v>1624</v>
      </c>
      <c r="C38" s="6">
        <v>1015</v>
      </c>
      <c r="D38" s="6">
        <v>2</v>
      </c>
      <c r="E38" s="6">
        <v>2</v>
      </c>
    </row>
    <row r="39" spans="1:5" x14ac:dyDescent="0.25">
      <c r="A39" s="6">
        <v>36</v>
      </c>
      <c r="B39" s="6">
        <v>3573</v>
      </c>
      <c r="C39" s="6">
        <v>2294</v>
      </c>
      <c r="D39" s="6">
        <v>4</v>
      </c>
      <c r="E39" s="6">
        <v>3</v>
      </c>
    </row>
    <row r="40" spans="1:5" x14ac:dyDescent="0.25">
      <c r="A40" s="6">
        <v>37</v>
      </c>
      <c r="B40" s="6">
        <v>2293</v>
      </c>
      <c r="C40" s="6">
        <v>1896</v>
      </c>
      <c r="D40" s="6">
        <v>2</v>
      </c>
      <c r="E40" s="6">
        <v>2</v>
      </c>
    </row>
    <row r="41" spans="1:5" x14ac:dyDescent="0.25">
      <c r="A41" s="6">
        <v>38</v>
      </c>
      <c r="B41" s="6">
        <v>2143</v>
      </c>
      <c r="C41" s="6">
        <v>1647</v>
      </c>
      <c r="D41" s="6">
        <v>2</v>
      </c>
      <c r="E41" s="6">
        <v>1</v>
      </c>
    </row>
    <row r="42" spans="1:5" x14ac:dyDescent="0.25">
      <c r="A42" s="6">
        <v>39</v>
      </c>
      <c r="B42" s="6">
        <v>1336</v>
      </c>
      <c r="C42" s="6">
        <v>950</v>
      </c>
      <c r="D42" s="6">
        <v>2</v>
      </c>
      <c r="E42" s="6">
        <v>3</v>
      </c>
    </row>
    <row r="43" spans="1:5" x14ac:dyDescent="0.25">
      <c r="A43" s="6">
        <v>40</v>
      </c>
      <c r="B43" s="6">
        <v>3345</v>
      </c>
      <c r="C43" s="6">
        <v>2619</v>
      </c>
      <c r="D43" s="6">
        <v>3</v>
      </c>
      <c r="E43" s="6">
        <v>2</v>
      </c>
    </row>
    <row r="44" spans="1:5" x14ac:dyDescent="0.25">
      <c r="A44" s="6">
        <v>41</v>
      </c>
      <c r="B44" s="6">
        <v>4679</v>
      </c>
      <c r="C44" s="6">
        <v>3019</v>
      </c>
      <c r="D44" s="6">
        <v>5</v>
      </c>
      <c r="E44" s="6">
        <v>1</v>
      </c>
    </row>
    <row r="45" spans="1:5" x14ac:dyDescent="0.25">
      <c r="A45" s="6">
        <v>42</v>
      </c>
      <c r="B45" s="6">
        <v>3924</v>
      </c>
      <c r="C45" s="6">
        <v>2765</v>
      </c>
      <c r="D45" s="6">
        <v>5</v>
      </c>
      <c r="E45" s="6">
        <v>3</v>
      </c>
    </row>
    <row r="46" spans="1:5" x14ac:dyDescent="0.25">
      <c r="A46" s="6">
        <v>43</v>
      </c>
      <c r="B46" s="6">
        <v>1203</v>
      </c>
      <c r="C46" s="6">
        <v>672</v>
      </c>
      <c r="D46" s="6">
        <v>2</v>
      </c>
      <c r="E46" s="6">
        <v>1</v>
      </c>
    </row>
    <row r="47" spans="1:5" x14ac:dyDescent="0.25">
      <c r="A47" s="6">
        <v>44</v>
      </c>
      <c r="B47" s="6">
        <v>4518</v>
      </c>
      <c r="C47" s="6">
        <v>3447</v>
      </c>
      <c r="D47" s="6">
        <v>5</v>
      </c>
      <c r="E47" s="6">
        <v>2</v>
      </c>
    </row>
    <row r="48" spans="1:5" x14ac:dyDescent="0.25">
      <c r="A48" s="6">
        <v>45</v>
      </c>
      <c r="B48" s="6">
        <v>3668</v>
      </c>
      <c r="C48" s="6">
        <v>2583</v>
      </c>
      <c r="D48" s="6">
        <v>4</v>
      </c>
      <c r="E48" s="6">
        <v>1</v>
      </c>
    </row>
    <row r="49" spans="1:5" x14ac:dyDescent="0.25">
      <c r="A49" s="6">
        <v>46</v>
      </c>
      <c r="B49" s="6">
        <v>4485</v>
      </c>
      <c r="C49" s="6">
        <v>2990</v>
      </c>
      <c r="D49" s="6">
        <v>5</v>
      </c>
      <c r="E49" s="6">
        <v>3</v>
      </c>
    </row>
    <row r="50" spans="1:5" x14ac:dyDescent="0.25">
      <c r="A50" s="6">
        <v>47</v>
      </c>
      <c r="B50" s="6">
        <v>3618</v>
      </c>
      <c r="C50" s="6">
        <v>2260</v>
      </c>
      <c r="D50" s="6">
        <v>3</v>
      </c>
      <c r="E50" s="6">
        <v>3</v>
      </c>
    </row>
    <row r="51" spans="1:5" x14ac:dyDescent="0.25">
      <c r="A51" s="6">
        <v>48</v>
      </c>
      <c r="B51" s="6">
        <v>3779</v>
      </c>
      <c r="C51" s="6">
        <v>2367</v>
      </c>
      <c r="D51" s="6">
        <v>5</v>
      </c>
      <c r="E51" s="6">
        <v>3</v>
      </c>
    </row>
    <row r="52" spans="1:5" x14ac:dyDescent="0.25">
      <c r="A52" s="6">
        <v>49</v>
      </c>
      <c r="B52" s="6">
        <v>920</v>
      </c>
      <c r="C52" s="6">
        <v>368</v>
      </c>
      <c r="D52" s="6">
        <v>2</v>
      </c>
      <c r="E52" s="6">
        <v>2</v>
      </c>
    </row>
    <row r="53" spans="1:5" x14ac:dyDescent="0.25">
      <c r="A53" s="6">
        <v>50</v>
      </c>
      <c r="B53" s="6">
        <v>3334</v>
      </c>
      <c r="C53" s="6">
        <v>2114</v>
      </c>
      <c r="D53" s="6">
        <v>4</v>
      </c>
      <c r="E53" s="6">
        <v>3</v>
      </c>
    </row>
    <row r="54" spans="1:5" x14ac:dyDescent="0.25">
      <c r="A54" s="6">
        <v>51</v>
      </c>
      <c r="B54" s="6">
        <v>1618</v>
      </c>
      <c r="C54" s="6">
        <v>991</v>
      </c>
      <c r="D54" s="6">
        <v>2</v>
      </c>
      <c r="E54" s="6">
        <v>3</v>
      </c>
    </row>
    <row r="55" spans="1:5" x14ac:dyDescent="0.25">
      <c r="A55" s="6">
        <v>52</v>
      </c>
      <c r="B55" s="6">
        <v>4049</v>
      </c>
      <c r="C55" s="6">
        <v>2975</v>
      </c>
      <c r="D55" s="6">
        <v>3</v>
      </c>
      <c r="E55" s="6">
        <v>1</v>
      </c>
    </row>
    <row r="56" spans="1:5" x14ac:dyDescent="0.25">
      <c r="A56" s="6">
        <v>53</v>
      </c>
      <c r="B56" s="6">
        <v>3839</v>
      </c>
      <c r="C56" s="6">
        <v>2631</v>
      </c>
      <c r="D56" s="6">
        <v>4</v>
      </c>
      <c r="E56" s="6">
        <v>1</v>
      </c>
    </row>
    <row r="57" spans="1:5" x14ac:dyDescent="0.25">
      <c r="A57" s="6">
        <v>54</v>
      </c>
      <c r="B57" s="6">
        <v>3499</v>
      </c>
      <c r="C57" s="6">
        <v>2508</v>
      </c>
      <c r="D57" s="6">
        <v>3</v>
      </c>
      <c r="E57" s="6">
        <v>2</v>
      </c>
    </row>
    <row r="58" spans="1:5" x14ac:dyDescent="0.25">
      <c r="A58" s="6">
        <v>55</v>
      </c>
      <c r="B58" s="6">
        <v>4517</v>
      </c>
      <c r="C58" s="6">
        <v>3021</v>
      </c>
      <c r="D58" s="6">
        <v>4</v>
      </c>
      <c r="E58" s="6">
        <v>2</v>
      </c>
    </row>
    <row r="59" spans="1:5" x14ac:dyDescent="0.25">
      <c r="A59" s="6">
        <v>56</v>
      </c>
      <c r="B59" s="6">
        <v>2057</v>
      </c>
      <c r="C59" s="6">
        <v>1667</v>
      </c>
      <c r="D59" s="6">
        <v>2</v>
      </c>
      <c r="E59" s="6">
        <v>2</v>
      </c>
    </row>
    <row r="60" spans="1:5" x14ac:dyDescent="0.25">
      <c r="A60" s="6">
        <v>57</v>
      </c>
      <c r="B60" s="6">
        <v>1638</v>
      </c>
      <c r="C60" s="6">
        <v>984</v>
      </c>
      <c r="D60" s="6">
        <v>3</v>
      </c>
      <c r="E60" s="6">
        <v>2</v>
      </c>
    </row>
    <row r="61" spans="1:5" x14ac:dyDescent="0.25">
      <c r="A61" s="6">
        <v>58</v>
      </c>
      <c r="B61" s="6">
        <v>1014</v>
      </c>
      <c r="C61" s="6">
        <v>939</v>
      </c>
      <c r="D61" s="6">
        <v>2</v>
      </c>
      <c r="E61" s="6">
        <v>3</v>
      </c>
    </row>
    <row r="62" spans="1:5" x14ac:dyDescent="0.25">
      <c r="A62" s="6">
        <v>59</v>
      </c>
      <c r="B62" s="6">
        <v>1875</v>
      </c>
      <c r="C62" s="6">
        <v>1550</v>
      </c>
      <c r="D62" s="6">
        <v>3</v>
      </c>
      <c r="E62" s="6">
        <v>2</v>
      </c>
    </row>
    <row r="63" spans="1:5" x14ac:dyDescent="0.25">
      <c r="A63" s="6">
        <v>60</v>
      </c>
      <c r="B63" s="6">
        <v>1227</v>
      </c>
      <c r="C63" s="6">
        <v>1127</v>
      </c>
      <c r="D63" s="6">
        <v>2</v>
      </c>
      <c r="E63" s="6">
        <v>2</v>
      </c>
    </row>
    <row r="64" spans="1:5" x14ac:dyDescent="0.25">
      <c r="A64" s="6">
        <v>61</v>
      </c>
      <c r="B64" s="6">
        <v>538</v>
      </c>
      <c r="C64" s="6">
        <v>91</v>
      </c>
      <c r="D64" s="6">
        <v>2</v>
      </c>
      <c r="E64" s="6">
        <v>1</v>
      </c>
    </row>
    <row r="65" spans="1:5" x14ac:dyDescent="0.25">
      <c r="A65" s="6">
        <v>62</v>
      </c>
      <c r="B65" s="6">
        <v>3941</v>
      </c>
      <c r="C65" s="6">
        <v>3004</v>
      </c>
      <c r="D65" s="6">
        <v>5</v>
      </c>
      <c r="E65" s="6">
        <v>2</v>
      </c>
    </row>
    <row r="66" spans="1:5" x14ac:dyDescent="0.25">
      <c r="A66" s="6">
        <v>63</v>
      </c>
      <c r="B66" s="6">
        <v>957</v>
      </c>
      <c r="C66" s="6">
        <v>863</v>
      </c>
      <c r="D66" s="6">
        <v>2</v>
      </c>
      <c r="E66" s="6">
        <v>1</v>
      </c>
    </row>
    <row r="67" spans="1:5" x14ac:dyDescent="0.25">
      <c r="A67" s="6">
        <v>64</v>
      </c>
      <c r="B67" s="6">
        <v>2993</v>
      </c>
      <c r="C67" s="6">
        <v>2031</v>
      </c>
      <c r="D67" s="6">
        <v>3</v>
      </c>
      <c r="E67" s="6">
        <v>2</v>
      </c>
    </row>
    <row r="68" spans="1:5" x14ac:dyDescent="0.25">
      <c r="A68" s="6">
        <v>65</v>
      </c>
      <c r="B68" s="6">
        <v>3211</v>
      </c>
      <c r="C68" s="6">
        <v>2434</v>
      </c>
      <c r="D68" s="6">
        <v>3</v>
      </c>
      <c r="E68" s="6">
        <v>3</v>
      </c>
    </row>
    <row r="69" spans="1:5" x14ac:dyDescent="0.25">
      <c r="A69" s="6">
        <v>66</v>
      </c>
      <c r="B69" s="6">
        <v>4065</v>
      </c>
      <c r="C69" s="6">
        <v>2557</v>
      </c>
      <c r="D69" s="6">
        <v>5</v>
      </c>
      <c r="E69" s="6">
        <v>3</v>
      </c>
    </row>
    <row r="70" spans="1:5" x14ac:dyDescent="0.25">
      <c r="A70" s="6">
        <v>67</v>
      </c>
      <c r="B70" s="6">
        <v>3158</v>
      </c>
      <c r="C70" s="6">
        <v>2068</v>
      </c>
      <c r="D70" s="6">
        <v>4</v>
      </c>
      <c r="E70" s="6">
        <v>2</v>
      </c>
    </row>
    <row r="71" spans="1:5" x14ac:dyDescent="0.25">
      <c r="A71" s="6">
        <v>68</v>
      </c>
      <c r="B71" s="6">
        <v>1557</v>
      </c>
      <c r="C71" s="6">
        <v>1281</v>
      </c>
      <c r="D71" s="6">
        <v>2</v>
      </c>
      <c r="E71" s="6">
        <v>3</v>
      </c>
    </row>
    <row r="72" spans="1:5" x14ac:dyDescent="0.25">
      <c r="A72" s="6">
        <v>69</v>
      </c>
      <c r="B72" s="6">
        <v>3335</v>
      </c>
      <c r="C72" s="6">
        <v>2315</v>
      </c>
      <c r="D72" s="6">
        <v>4</v>
      </c>
      <c r="E72" s="6">
        <v>2</v>
      </c>
    </row>
    <row r="73" spans="1:5" x14ac:dyDescent="0.25">
      <c r="A73" s="6">
        <v>70</v>
      </c>
      <c r="B73" s="6">
        <v>3171</v>
      </c>
      <c r="C73" s="6">
        <v>1925</v>
      </c>
      <c r="D73" s="6">
        <v>3</v>
      </c>
      <c r="E73" s="6">
        <v>1</v>
      </c>
    </row>
    <row r="74" spans="1:5" x14ac:dyDescent="0.25">
      <c r="A74" s="6">
        <v>71</v>
      </c>
      <c r="B74" s="6">
        <v>3296</v>
      </c>
      <c r="C74" s="6">
        <v>2232</v>
      </c>
      <c r="D74" s="6">
        <v>4</v>
      </c>
      <c r="E74" s="6">
        <v>2</v>
      </c>
    </row>
    <row r="75" spans="1:5" x14ac:dyDescent="0.25">
      <c r="A75" s="6">
        <v>72</v>
      </c>
      <c r="B75" s="6">
        <v>815</v>
      </c>
      <c r="C75" s="6">
        <v>823</v>
      </c>
      <c r="D75" s="6">
        <v>1</v>
      </c>
      <c r="E75" s="6">
        <v>3</v>
      </c>
    </row>
    <row r="76" spans="1:5" x14ac:dyDescent="0.25">
      <c r="A76" s="6">
        <v>73</v>
      </c>
      <c r="B76" s="6">
        <v>3342</v>
      </c>
      <c r="C76" s="6">
        <v>2278</v>
      </c>
      <c r="D76" s="6">
        <v>3</v>
      </c>
      <c r="E76" s="6">
        <v>3</v>
      </c>
    </row>
    <row r="77" spans="1:5" x14ac:dyDescent="0.25">
      <c r="A77" s="6">
        <v>74</v>
      </c>
      <c r="B77" s="6">
        <v>4509</v>
      </c>
      <c r="C77" s="6">
        <v>3073</v>
      </c>
      <c r="D77" s="6">
        <v>3</v>
      </c>
      <c r="E77" s="6">
        <v>2</v>
      </c>
    </row>
    <row r="78" spans="1:5" x14ac:dyDescent="0.25">
      <c r="A78" s="6">
        <v>75</v>
      </c>
      <c r="B78" s="6">
        <v>3556</v>
      </c>
      <c r="C78" s="6">
        <v>2711</v>
      </c>
      <c r="D78" s="6">
        <v>4</v>
      </c>
      <c r="E78" s="6">
        <v>2</v>
      </c>
    </row>
    <row r="79" spans="1:5" x14ac:dyDescent="0.25">
      <c r="A79" s="6">
        <v>76</v>
      </c>
      <c r="B79" s="6">
        <v>2742</v>
      </c>
      <c r="C79" s="6">
        <v>2049</v>
      </c>
      <c r="D79" s="6">
        <v>4</v>
      </c>
      <c r="E79" s="6">
        <v>1</v>
      </c>
    </row>
    <row r="80" spans="1:5" x14ac:dyDescent="0.25">
      <c r="A80" s="6">
        <v>77</v>
      </c>
      <c r="B80" s="6">
        <v>4733</v>
      </c>
      <c r="C80" s="6">
        <v>3354</v>
      </c>
      <c r="D80" s="6">
        <v>4</v>
      </c>
      <c r="E80" s="6">
        <v>1</v>
      </c>
    </row>
    <row r="81" spans="1:5" x14ac:dyDescent="0.25">
      <c r="A81" s="6">
        <v>78</v>
      </c>
      <c r="B81" s="6">
        <v>2228</v>
      </c>
      <c r="C81" s="6">
        <v>1292</v>
      </c>
      <c r="D81" s="6">
        <v>2</v>
      </c>
      <c r="E81" s="6">
        <v>2</v>
      </c>
    </row>
    <row r="82" spans="1:5" x14ac:dyDescent="0.25">
      <c r="A82" s="6">
        <v>79</v>
      </c>
      <c r="B82" s="6">
        <v>4689</v>
      </c>
      <c r="C82" s="6">
        <v>3421</v>
      </c>
      <c r="D82" s="6">
        <v>5</v>
      </c>
      <c r="E82" s="6">
        <v>3</v>
      </c>
    </row>
    <row r="83" spans="1:5" x14ac:dyDescent="0.25">
      <c r="A83" s="6">
        <v>80</v>
      </c>
      <c r="B83" s="6">
        <v>1139</v>
      </c>
      <c r="C83" s="6">
        <v>553</v>
      </c>
      <c r="D83" s="6">
        <v>2</v>
      </c>
      <c r="E83" s="6">
        <v>3</v>
      </c>
    </row>
    <row r="84" spans="1:5" x14ac:dyDescent="0.25">
      <c r="A84" s="6">
        <v>81</v>
      </c>
      <c r="B84" s="6">
        <v>2949</v>
      </c>
      <c r="C84" s="6">
        <v>1878</v>
      </c>
      <c r="D84" s="6">
        <v>3</v>
      </c>
      <c r="E84" s="6">
        <v>3</v>
      </c>
    </row>
    <row r="85" spans="1:5" x14ac:dyDescent="0.25">
      <c r="A85" s="6">
        <v>82</v>
      </c>
      <c r="B85" s="6">
        <v>1882</v>
      </c>
      <c r="C85" s="6">
        <v>1558</v>
      </c>
      <c r="D85" s="6">
        <v>3</v>
      </c>
      <c r="E85" s="6">
        <v>2</v>
      </c>
    </row>
    <row r="86" spans="1:5" x14ac:dyDescent="0.25">
      <c r="A86" s="6">
        <v>83</v>
      </c>
      <c r="B86" s="6">
        <v>1046</v>
      </c>
      <c r="C86" s="6">
        <v>454</v>
      </c>
      <c r="D86" s="6">
        <v>1</v>
      </c>
      <c r="E86" s="6">
        <v>2</v>
      </c>
    </row>
    <row r="87" spans="1:5" x14ac:dyDescent="0.25">
      <c r="A87" s="6">
        <v>84</v>
      </c>
      <c r="B87" s="6">
        <v>1321</v>
      </c>
      <c r="C87" s="6">
        <v>1020</v>
      </c>
      <c r="D87" s="6">
        <v>2</v>
      </c>
      <c r="E87" s="6">
        <v>2</v>
      </c>
    </row>
    <row r="88" spans="1:5" x14ac:dyDescent="0.25">
      <c r="A88" s="6">
        <v>85</v>
      </c>
      <c r="B88" s="6">
        <v>1912</v>
      </c>
      <c r="C88" s="6">
        <v>1352</v>
      </c>
      <c r="D88" s="6">
        <v>2</v>
      </c>
      <c r="E88" s="6">
        <v>3</v>
      </c>
    </row>
    <row r="89" spans="1:5" x14ac:dyDescent="0.25">
      <c r="A89" s="6">
        <v>86</v>
      </c>
      <c r="B89" s="6">
        <v>2049</v>
      </c>
      <c r="C89" s="6">
        <v>1307</v>
      </c>
      <c r="D89" s="6">
        <v>2</v>
      </c>
      <c r="E89" s="6">
        <v>3</v>
      </c>
    </row>
    <row r="90" spans="1:5" x14ac:dyDescent="0.25">
      <c r="A90" s="6">
        <v>87</v>
      </c>
      <c r="B90" s="6">
        <v>1916</v>
      </c>
      <c r="C90" s="6">
        <v>1139</v>
      </c>
      <c r="D90" s="6">
        <v>3</v>
      </c>
      <c r="E90" s="6">
        <v>1</v>
      </c>
    </row>
    <row r="91" spans="1:5" x14ac:dyDescent="0.25">
      <c r="A91" s="6">
        <v>88</v>
      </c>
      <c r="B91" s="6">
        <v>2520</v>
      </c>
      <c r="C91" s="6">
        <v>1721</v>
      </c>
      <c r="D91" s="6">
        <v>3</v>
      </c>
      <c r="E91" s="6">
        <v>3</v>
      </c>
    </row>
    <row r="92" spans="1:5" x14ac:dyDescent="0.25">
      <c r="A92" s="6">
        <v>89</v>
      </c>
      <c r="B92" s="6">
        <v>3831</v>
      </c>
      <c r="C92" s="6">
        <v>2504</v>
      </c>
      <c r="D92" s="6">
        <v>3</v>
      </c>
      <c r="E92" s="6">
        <v>2</v>
      </c>
    </row>
    <row r="93" spans="1:5" x14ac:dyDescent="0.25">
      <c r="A93" s="6">
        <v>90</v>
      </c>
      <c r="B93" s="6">
        <v>2987</v>
      </c>
      <c r="C93" s="6">
        <v>2021</v>
      </c>
      <c r="D93" s="6">
        <v>3</v>
      </c>
      <c r="E93" s="6">
        <v>2</v>
      </c>
    </row>
    <row r="94" spans="1:5" x14ac:dyDescent="0.25">
      <c r="A94" s="6">
        <v>91</v>
      </c>
      <c r="B94" s="6">
        <v>2639</v>
      </c>
      <c r="C94" s="6">
        <v>1760</v>
      </c>
      <c r="D94" s="6">
        <v>3</v>
      </c>
      <c r="E94" s="6">
        <v>3</v>
      </c>
    </row>
    <row r="95" spans="1:5" x14ac:dyDescent="0.25">
      <c r="A95" s="6">
        <v>92</v>
      </c>
      <c r="B95" s="6">
        <v>1465</v>
      </c>
      <c r="C95" s="6">
        <v>806</v>
      </c>
      <c r="D95" s="6">
        <v>3</v>
      </c>
      <c r="E95" s="6">
        <v>2</v>
      </c>
    </row>
    <row r="96" spans="1:5" x14ac:dyDescent="0.25">
      <c r="A96" s="6">
        <v>93</v>
      </c>
      <c r="B96" s="6">
        <v>4848</v>
      </c>
      <c r="C96" s="6">
        <v>3664</v>
      </c>
      <c r="D96" s="6">
        <v>3</v>
      </c>
      <c r="E96" s="6">
        <v>2</v>
      </c>
    </row>
    <row r="97" spans="1:5" x14ac:dyDescent="0.25">
      <c r="A97" s="6">
        <v>94</v>
      </c>
      <c r="B97" s="6">
        <v>1282</v>
      </c>
      <c r="C97" s="6">
        <v>860</v>
      </c>
      <c r="D97" s="6">
        <v>2</v>
      </c>
      <c r="E97" s="6">
        <v>3</v>
      </c>
    </row>
    <row r="98" spans="1:5" x14ac:dyDescent="0.25">
      <c r="A98" s="6">
        <v>95</v>
      </c>
      <c r="B98" s="6">
        <v>692</v>
      </c>
      <c r="C98" s="6">
        <v>431</v>
      </c>
      <c r="D98" s="6">
        <v>2</v>
      </c>
      <c r="E98" s="6">
        <v>1</v>
      </c>
    </row>
    <row r="99" spans="1:5" x14ac:dyDescent="0.25">
      <c r="A99" s="6">
        <v>96</v>
      </c>
      <c r="B99" s="6">
        <v>4796</v>
      </c>
      <c r="C99" s="6">
        <v>3230</v>
      </c>
      <c r="D99" s="6">
        <v>5</v>
      </c>
      <c r="E99" s="6">
        <v>1</v>
      </c>
    </row>
    <row r="100" spans="1:5" x14ac:dyDescent="0.25">
      <c r="A100" s="6">
        <v>97</v>
      </c>
      <c r="B100" s="6">
        <v>1608</v>
      </c>
      <c r="C100" s="6">
        <v>993</v>
      </c>
      <c r="D100" s="6">
        <v>3</v>
      </c>
      <c r="E100" s="6">
        <v>1</v>
      </c>
    </row>
    <row r="101" spans="1:5" x14ac:dyDescent="0.25">
      <c r="A101" s="6">
        <v>98</v>
      </c>
      <c r="B101" s="6">
        <v>1967</v>
      </c>
      <c r="C101" s="6">
        <v>1634</v>
      </c>
      <c r="D101" s="6">
        <v>2</v>
      </c>
      <c r="E101" s="6">
        <v>2</v>
      </c>
    </row>
    <row r="102" spans="1:5" x14ac:dyDescent="0.25">
      <c r="A102" s="6">
        <v>99</v>
      </c>
      <c r="B102" s="6">
        <v>1901</v>
      </c>
      <c r="C102" s="6">
        <v>1547</v>
      </c>
      <c r="D102" s="6">
        <v>2</v>
      </c>
      <c r="E102" s="6">
        <v>2</v>
      </c>
    </row>
    <row r="103" spans="1:5" x14ac:dyDescent="0.25">
      <c r="A103" s="6">
        <v>100</v>
      </c>
      <c r="B103" s="6">
        <v>3511</v>
      </c>
      <c r="C103" s="6">
        <v>2228</v>
      </c>
      <c r="D103" s="6">
        <v>3</v>
      </c>
      <c r="E103" s="6">
        <v>1</v>
      </c>
    </row>
  </sheetData>
  <mergeCells count="1">
    <mergeCell ref="A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topLeftCell="A2" workbookViewId="0">
      <selection activeCell="L15" sqref="L15"/>
    </sheetView>
  </sheetViews>
  <sheetFormatPr defaultRowHeight="15" x14ac:dyDescent="0.25"/>
  <cols>
    <col min="5" max="5" width="16.5703125" customWidth="1"/>
    <col min="6" max="6" width="13.140625" customWidth="1"/>
  </cols>
  <sheetData>
    <row r="1" spans="1:13" s="9" customFormat="1" ht="15.75" x14ac:dyDescent="0.2">
      <c r="B1" s="4" t="s">
        <v>25</v>
      </c>
    </row>
    <row r="2" spans="1:13" s="8" customFormat="1" ht="62.25" customHeight="1" x14ac:dyDescent="0.2">
      <c r="A2" s="43" t="s">
        <v>46</v>
      </c>
      <c r="B2" s="43"/>
      <c r="C2" s="43"/>
      <c r="D2" s="43"/>
      <c r="E2" s="43"/>
      <c r="F2" s="43"/>
      <c r="G2" s="43"/>
      <c r="H2" s="43"/>
      <c r="I2" s="43"/>
      <c r="J2" s="43"/>
      <c r="K2" s="43"/>
      <c r="L2" s="43"/>
    </row>
    <row r="3" spans="1:13" x14ac:dyDescent="0.25">
      <c r="B3" s="11" t="s">
        <v>26</v>
      </c>
    </row>
    <row r="4" spans="1:13" x14ac:dyDescent="0.25">
      <c r="B4" s="11" t="s">
        <v>47</v>
      </c>
    </row>
    <row r="6" spans="1:13" ht="23.25" x14ac:dyDescent="0.35">
      <c r="E6" s="59" t="s">
        <v>67</v>
      </c>
      <c r="F6" s="61">
        <f>AVERAGE(B8:B107)</f>
        <v>2559.6999999999998</v>
      </c>
    </row>
    <row r="7" spans="1:13" ht="15.75" x14ac:dyDescent="0.25">
      <c r="A7" s="21" t="s">
        <v>15</v>
      </c>
      <c r="B7" s="21" t="s">
        <v>16</v>
      </c>
      <c r="E7" s="60" t="s">
        <v>68</v>
      </c>
      <c r="F7" s="8">
        <f>_xlfn.STDEV.P(B8:B107)</f>
        <v>1277.9217620809186</v>
      </c>
      <c r="G7" s="18"/>
    </row>
    <row r="8" spans="1:13" ht="15.75" x14ac:dyDescent="0.25">
      <c r="A8" s="7">
        <v>1</v>
      </c>
      <c r="B8" s="7">
        <v>1692</v>
      </c>
      <c r="E8" s="8"/>
      <c r="F8" s="8"/>
      <c r="G8" s="18"/>
    </row>
    <row r="9" spans="1:13" ht="15.75" x14ac:dyDescent="0.25">
      <c r="A9" s="7">
        <v>2</v>
      </c>
      <c r="B9" s="7">
        <v>700</v>
      </c>
      <c r="E9" s="8" t="s">
        <v>69</v>
      </c>
      <c r="F9" s="8">
        <f>AVERAGE(B8:B17)</f>
        <v>2207.4</v>
      </c>
      <c r="G9" s="18"/>
    </row>
    <row r="10" spans="1:13" ht="15.75" x14ac:dyDescent="0.25">
      <c r="A10" s="7">
        <v>3</v>
      </c>
      <c r="B10" s="7">
        <v>1144</v>
      </c>
      <c r="E10" s="8" t="s">
        <v>68</v>
      </c>
      <c r="F10" s="8">
        <f>_xlfn.STDEV.S(B8:B17)</f>
        <v>1144.158905047721</v>
      </c>
      <c r="G10" s="18"/>
    </row>
    <row r="11" spans="1:13" ht="16.5" thickBot="1" x14ac:dyDescent="0.3">
      <c r="A11" s="7">
        <v>4</v>
      </c>
      <c r="B11" s="7">
        <v>2735</v>
      </c>
      <c r="E11" s="8"/>
      <c r="F11" s="8"/>
      <c r="G11" s="18"/>
    </row>
    <row r="12" spans="1:13" ht="15.75" x14ac:dyDescent="0.25">
      <c r="A12" s="7">
        <v>5</v>
      </c>
      <c r="B12" s="7">
        <v>1485</v>
      </c>
      <c r="E12" s="8"/>
      <c r="F12" s="62" t="s">
        <v>71</v>
      </c>
      <c r="G12" s="63"/>
      <c r="H12" s="64"/>
      <c r="I12" s="64"/>
      <c r="J12" s="64"/>
      <c r="K12" s="64"/>
      <c r="L12" s="64">
        <f>NORMSINV(0.975)</f>
        <v>1.9599639845400536</v>
      </c>
      <c r="M12" s="65"/>
    </row>
    <row r="13" spans="1:13" ht="16.5" thickBot="1" x14ac:dyDescent="0.3">
      <c r="A13" s="7">
        <v>6</v>
      </c>
      <c r="B13" s="7">
        <v>3683</v>
      </c>
      <c r="E13" s="8"/>
      <c r="F13" s="66">
        <f>L12*F7/SQRT(10)</f>
        <v>792.04955981164494</v>
      </c>
      <c r="G13" s="67"/>
      <c r="H13" s="68"/>
      <c r="I13" s="68"/>
      <c r="J13" s="68"/>
      <c r="K13" s="68"/>
      <c r="L13" s="68">
        <f>F9-F13</f>
        <v>1415.3504401883552</v>
      </c>
      <c r="M13" s="69">
        <f>F9+F13</f>
        <v>2999.449559811645</v>
      </c>
    </row>
    <row r="14" spans="1:13" ht="16.5" thickBot="1" x14ac:dyDescent="0.3">
      <c r="A14" s="7">
        <v>7</v>
      </c>
      <c r="B14" s="7">
        <v>3432</v>
      </c>
      <c r="E14" s="8"/>
      <c r="F14" s="8"/>
      <c r="G14" s="18"/>
    </row>
    <row r="15" spans="1:13" ht="15.75" x14ac:dyDescent="0.25">
      <c r="A15" s="7">
        <v>8</v>
      </c>
      <c r="B15" s="7">
        <v>1979</v>
      </c>
      <c r="E15" s="8"/>
      <c r="F15" s="62" t="s">
        <v>72</v>
      </c>
      <c r="G15" s="63"/>
      <c r="H15" s="64"/>
      <c r="I15" s="64"/>
      <c r="J15" s="64"/>
      <c r="K15" s="64"/>
      <c r="L15" s="64">
        <f>_xlfn.T.INV.2T(0.05,9)</f>
        <v>2.2621571627982053</v>
      </c>
      <c r="M15" s="65"/>
    </row>
    <row r="16" spans="1:13" ht="16.5" thickBot="1" x14ac:dyDescent="0.3">
      <c r="A16" s="7">
        <v>9</v>
      </c>
      <c r="B16" s="7">
        <v>3888</v>
      </c>
      <c r="E16" s="8"/>
      <c r="F16" s="66">
        <f>L15*F10/SQRT(10)</f>
        <v>818.48197425372121</v>
      </c>
      <c r="G16" s="67"/>
      <c r="H16" s="68"/>
      <c r="I16" s="68"/>
      <c r="J16" s="68"/>
      <c r="K16" s="68"/>
      <c r="L16" s="68">
        <f>F9-F16</f>
        <v>1388.918025746279</v>
      </c>
      <c r="M16" s="69">
        <f>F9+F16</f>
        <v>3025.8819742537212</v>
      </c>
    </row>
    <row r="17" spans="1:15" ht="15.75" x14ac:dyDescent="0.25">
      <c r="A17" s="7">
        <v>10</v>
      </c>
      <c r="B17" s="7">
        <v>1336</v>
      </c>
      <c r="E17" s="8"/>
      <c r="F17" s="8"/>
      <c r="G17" s="18"/>
    </row>
    <row r="18" spans="1:15" ht="15.75" x14ac:dyDescent="0.25">
      <c r="A18" s="6">
        <v>11</v>
      </c>
      <c r="B18" s="6">
        <v>4012</v>
      </c>
      <c r="E18" s="8"/>
      <c r="F18" s="8" t="s">
        <v>70</v>
      </c>
      <c r="G18" s="18"/>
    </row>
    <row r="19" spans="1:15" ht="15.75" x14ac:dyDescent="0.25">
      <c r="A19" s="6">
        <v>12</v>
      </c>
      <c r="B19" s="6">
        <v>1086</v>
      </c>
      <c r="E19" s="8"/>
      <c r="F19" s="8"/>
      <c r="G19" s="18"/>
    </row>
    <row r="20" spans="1:15" ht="15.75" x14ac:dyDescent="0.25">
      <c r="A20" s="6">
        <v>13</v>
      </c>
      <c r="B20" s="6">
        <v>776</v>
      </c>
      <c r="E20" s="8"/>
      <c r="F20" s="8"/>
      <c r="G20" s="18"/>
    </row>
    <row r="21" spans="1:15" ht="15.75" x14ac:dyDescent="0.25">
      <c r="A21" s="6">
        <v>14</v>
      </c>
      <c r="B21" s="6">
        <v>1297</v>
      </c>
      <c r="E21" s="8"/>
      <c r="F21" s="8"/>
      <c r="G21" s="18"/>
    </row>
    <row r="22" spans="1:15" ht="15.75" x14ac:dyDescent="0.25">
      <c r="A22" s="6">
        <v>15</v>
      </c>
      <c r="B22" s="6">
        <v>936</v>
      </c>
      <c r="E22" s="8"/>
      <c r="F22" s="8"/>
      <c r="G22" s="18"/>
    </row>
    <row r="23" spans="1:15" ht="15.75" x14ac:dyDescent="0.25">
      <c r="A23" s="6">
        <v>16</v>
      </c>
      <c r="B23" s="6">
        <v>1829</v>
      </c>
      <c r="E23" s="8"/>
      <c r="F23" s="8"/>
      <c r="G23" s="18"/>
    </row>
    <row r="24" spans="1:15" ht="15.75" x14ac:dyDescent="0.25">
      <c r="A24" s="6">
        <v>17</v>
      </c>
      <c r="B24" s="6">
        <v>1198</v>
      </c>
      <c r="E24" s="8"/>
      <c r="F24" s="8"/>
      <c r="G24" s="18"/>
      <c r="L24" s="21"/>
      <c r="M24" s="21"/>
      <c r="N24" s="21"/>
      <c r="O24" s="21"/>
    </row>
    <row r="25" spans="1:15" ht="15.75" x14ac:dyDescent="0.25">
      <c r="A25" s="6">
        <v>18</v>
      </c>
      <c r="B25" s="6">
        <v>4079</v>
      </c>
      <c r="E25" s="8"/>
      <c r="F25" s="8"/>
      <c r="G25" s="18"/>
      <c r="L25" s="21"/>
      <c r="M25" s="21"/>
      <c r="N25" s="21"/>
      <c r="O25" s="21"/>
    </row>
    <row r="26" spans="1:15" ht="15.75" x14ac:dyDescent="0.25">
      <c r="A26" s="6">
        <v>19</v>
      </c>
      <c r="B26" s="6">
        <v>551</v>
      </c>
      <c r="E26" s="8"/>
      <c r="F26" s="8"/>
      <c r="G26" s="18"/>
      <c r="L26" s="21"/>
      <c r="M26" s="21"/>
      <c r="N26" s="21"/>
      <c r="O26" s="21"/>
    </row>
    <row r="27" spans="1:15" ht="15.75" x14ac:dyDescent="0.25">
      <c r="A27" s="6">
        <v>20</v>
      </c>
      <c r="B27" s="6">
        <v>1130</v>
      </c>
      <c r="E27" s="8"/>
      <c r="F27" s="8"/>
      <c r="G27" s="18"/>
      <c r="L27" s="21"/>
      <c r="M27" s="21"/>
      <c r="N27" s="21"/>
      <c r="O27" s="21"/>
    </row>
    <row r="28" spans="1:15" ht="15.75" x14ac:dyDescent="0.25">
      <c r="A28" s="6">
        <v>21</v>
      </c>
      <c r="B28" s="6">
        <v>1036</v>
      </c>
      <c r="E28" s="8"/>
      <c r="F28" s="8"/>
      <c r="G28" s="18"/>
      <c r="L28" s="21"/>
      <c r="M28" s="21"/>
      <c r="N28" s="21"/>
      <c r="O28" s="21"/>
    </row>
    <row r="29" spans="1:15" ht="15.75" x14ac:dyDescent="0.25">
      <c r="A29" s="6">
        <v>22</v>
      </c>
      <c r="B29" s="6">
        <v>3761</v>
      </c>
      <c r="E29" s="8"/>
      <c r="F29" s="8"/>
      <c r="G29" s="18"/>
      <c r="L29" s="21"/>
      <c r="M29" s="21"/>
      <c r="N29" s="21"/>
      <c r="O29" s="21"/>
    </row>
    <row r="30" spans="1:15" ht="15.75" x14ac:dyDescent="0.25">
      <c r="A30" s="6">
        <v>23</v>
      </c>
      <c r="B30" s="6">
        <v>4406</v>
      </c>
      <c r="E30" s="8"/>
      <c r="F30" s="8"/>
      <c r="G30" s="18"/>
      <c r="L30" s="21"/>
      <c r="M30" s="21"/>
      <c r="N30" s="21"/>
      <c r="O30" s="21"/>
    </row>
    <row r="31" spans="1:15" ht="15.75" x14ac:dyDescent="0.25">
      <c r="A31" s="6">
        <v>24</v>
      </c>
      <c r="B31" s="6">
        <v>1073</v>
      </c>
      <c r="E31" s="8"/>
      <c r="F31" s="8"/>
      <c r="G31" s="18"/>
      <c r="L31" s="21"/>
      <c r="M31" s="21"/>
      <c r="N31" s="21"/>
      <c r="O31" s="21"/>
    </row>
    <row r="32" spans="1:15" ht="15.75" x14ac:dyDescent="0.25">
      <c r="A32" s="6">
        <v>25</v>
      </c>
      <c r="B32" s="6">
        <v>3940</v>
      </c>
      <c r="E32" s="8"/>
      <c r="F32" s="8"/>
      <c r="G32" s="18"/>
      <c r="L32" s="21"/>
      <c r="M32" s="21"/>
      <c r="N32" s="21"/>
      <c r="O32" s="21"/>
    </row>
    <row r="33" spans="1:15" ht="15.75" x14ac:dyDescent="0.25">
      <c r="A33" s="6">
        <v>26</v>
      </c>
      <c r="B33" s="6">
        <v>3322</v>
      </c>
      <c r="E33" s="8"/>
      <c r="F33" s="8"/>
      <c r="G33" s="18"/>
      <c r="L33" s="21"/>
      <c r="M33" s="21"/>
      <c r="N33" s="21"/>
      <c r="O33" s="21"/>
    </row>
    <row r="34" spans="1:15" ht="15.75" x14ac:dyDescent="0.25">
      <c r="A34" s="6">
        <v>27</v>
      </c>
      <c r="B34" s="6">
        <v>3064</v>
      </c>
      <c r="E34" s="8"/>
      <c r="F34" s="8"/>
      <c r="G34" s="18"/>
      <c r="L34" s="21"/>
      <c r="M34" s="21"/>
      <c r="N34" s="21"/>
      <c r="O34" s="21"/>
    </row>
    <row r="35" spans="1:15" ht="15.75" x14ac:dyDescent="0.25">
      <c r="A35" s="6">
        <v>28</v>
      </c>
      <c r="B35" s="6">
        <v>2145</v>
      </c>
      <c r="E35" s="8"/>
      <c r="F35" s="8"/>
      <c r="G35" s="18"/>
      <c r="L35" s="21"/>
      <c r="M35" s="21"/>
      <c r="N35" s="21"/>
      <c r="O35" s="21"/>
    </row>
    <row r="36" spans="1:15" ht="15.75" x14ac:dyDescent="0.25">
      <c r="A36" s="6">
        <v>29</v>
      </c>
      <c r="B36" s="6">
        <v>1118</v>
      </c>
      <c r="E36" s="8"/>
      <c r="F36" s="8"/>
      <c r="G36" s="18"/>
      <c r="L36" s="21"/>
      <c r="M36" s="21"/>
      <c r="N36" s="21"/>
      <c r="O36" s="21"/>
    </row>
    <row r="37" spans="1:15" ht="15.75" x14ac:dyDescent="0.25">
      <c r="A37" s="6">
        <v>30</v>
      </c>
      <c r="B37" s="6">
        <v>2501</v>
      </c>
      <c r="E37" s="8"/>
      <c r="F37" s="8"/>
      <c r="G37" s="18"/>
      <c r="L37" s="21"/>
      <c r="M37" s="21"/>
      <c r="N37" s="21"/>
      <c r="O37" s="21"/>
    </row>
    <row r="38" spans="1:15" ht="15.75" x14ac:dyDescent="0.25">
      <c r="A38" s="6">
        <v>31</v>
      </c>
      <c r="B38" s="6">
        <v>1999</v>
      </c>
      <c r="E38" s="8"/>
      <c r="F38" s="8"/>
      <c r="G38" s="18"/>
      <c r="L38" s="21"/>
      <c r="M38" s="21"/>
      <c r="N38" s="21"/>
      <c r="O38" s="21"/>
    </row>
    <row r="39" spans="1:15" ht="15.75" x14ac:dyDescent="0.25">
      <c r="A39" s="6">
        <v>32</v>
      </c>
      <c r="B39" s="6">
        <v>887</v>
      </c>
      <c r="E39" s="8"/>
      <c r="F39" s="8"/>
      <c r="G39" s="18"/>
      <c r="L39" s="21"/>
      <c r="M39" s="21"/>
      <c r="N39" s="21"/>
      <c r="O39" s="21"/>
    </row>
    <row r="40" spans="1:15" ht="15.75" x14ac:dyDescent="0.25">
      <c r="A40" s="6">
        <v>33</v>
      </c>
      <c r="B40" s="6">
        <v>4808</v>
      </c>
      <c r="E40" s="8"/>
      <c r="F40" s="8"/>
      <c r="G40" s="18"/>
      <c r="L40" s="21"/>
      <c r="M40" s="21"/>
      <c r="N40" s="21"/>
      <c r="O40" s="21"/>
    </row>
    <row r="41" spans="1:15" ht="15.75" x14ac:dyDescent="0.25">
      <c r="A41" s="6">
        <v>34</v>
      </c>
      <c r="B41" s="6">
        <v>4070</v>
      </c>
      <c r="E41" s="8"/>
      <c r="F41" s="8"/>
      <c r="G41" s="18"/>
      <c r="L41" s="21"/>
      <c r="M41" s="21"/>
      <c r="N41" s="21"/>
      <c r="O41" s="21"/>
    </row>
    <row r="42" spans="1:15" ht="15.75" x14ac:dyDescent="0.25">
      <c r="A42" s="6">
        <v>35</v>
      </c>
      <c r="B42" s="6">
        <v>1624</v>
      </c>
      <c r="E42" s="8"/>
      <c r="F42" s="8"/>
      <c r="G42" s="18"/>
      <c r="L42" s="21"/>
      <c r="M42" s="21"/>
      <c r="N42" s="21"/>
      <c r="O42" s="21"/>
    </row>
    <row r="43" spans="1:15" ht="15.75" x14ac:dyDescent="0.25">
      <c r="A43" s="6">
        <v>36</v>
      </c>
      <c r="B43" s="6">
        <v>3573</v>
      </c>
      <c r="E43" s="8"/>
      <c r="F43" s="8"/>
      <c r="G43" s="18"/>
      <c r="L43" s="21"/>
      <c r="M43" s="21"/>
      <c r="N43" s="21"/>
      <c r="O43" s="21"/>
    </row>
    <row r="44" spans="1:15" ht="15.75" x14ac:dyDescent="0.25">
      <c r="A44" s="6">
        <v>37</v>
      </c>
      <c r="B44" s="6">
        <v>2293</v>
      </c>
      <c r="E44" s="8"/>
      <c r="F44" s="8"/>
      <c r="G44" s="18"/>
      <c r="L44" s="21"/>
      <c r="M44" s="21"/>
      <c r="N44" s="21"/>
      <c r="O44" s="21"/>
    </row>
    <row r="45" spans="1:15" ht="15.75" x14ac:dyDescent="0.25">
      <c r="A45" s="6">
        <v>38</v>
      </c>
      <c r="B45" s="6">
        <v>2143</v>
      </c>
      <c r="E45" s="8"/>
      <c r="F45" s="8"/>
      <c r="G45" s="18"/>
      <c r="L45" s="21"/>
      <c r="M45" s="21"/>
      <c r="N45" s="21"/>
      <c r="O45" s="21"/>
    </row>
    <row r="46" spans="1:15" x14ac:dyDescent="0.25">
      <c r="A46" s="6">
        <v>39</v>
      </c>
      <c r="B46" s="6">
        <v>1336</v>
      </c>
      <c r="K46" s="21"/>
      <c r="L46" s="21"/>
      <c r="M46" s="21"/>
      <c r="N46" s="21"/>
      <c r="O46" s="21"/>
    </row>
    <row r="47" spans="1:15" x14ac:dyDescent="0.25">
      <c r="A47" s="6">
        <v>40</v>
      </c>
      <c r="B47" s="6">
        <v>3345</v>
      </c>
      <c r="K47" s="21"/>
      <c r="L47" s="21"/>
      <c r="M47" s="21"/>
      <c r="N47" s="21"/>
      <c r="O47" s="21"/>
    </row>
    <row r="48" spans="1:15" x14ac:dyDescent="0.25">
      <c r="A48" s="6">
        <v>41</v>
      </c>
      <c r="B48" s="6">
        <v>4679</v>
      </c>
      <c r="K48" s="21"/>
      <c r="L48" s="21"/>
      <c r="M48" s="21"/>
      <c r="N48" s="21"/>
      <c r="O48" s="21"/>
    </row>
    <row r="49" spans="1:15" x14ac:dyDescent="0.25">
      <c r="A49" s="6">
        <v>42</v>
      </c>
      <c r="B49" s="6">
        <v>3924</v>
      </c>
      <c r="K49" s="21"/>
      <c r="L49" s="21"/>
      <c r="M49" s="21"/>
      <c r="N49" s="21"/>
      <c r="O49" s="21"/>
    </row>
    <row r="50" spans="1:15" x14ac:dyDescent="0.25">
      <c r="A50" s="6">
        <v>43</v>
      </c>
      <c r="B50" s="6">
        <v>1203</v>
      </c>
      <c r="K50" s="21"/>
      <c r="L50" s="21"/>
      <c r="M50" s="21"/>
      <c r="N50" s="21"/>
      <c r="O50" s="21"/>
    </row>
    <row r="51" spans="1:15" x14ac:dyDescent="0.25">
      <c r="A51" s="6">
        <v>44</v>
      </c>
      <c r="B51" s="6">
        <v>4518</v>
      </c>
      <c r="K51" s="21"/>
      <c r="L51" s="21"/>
      <c r="M51" s="21"/>
      <c r="N51" s="21"/>
      <c r="O51" s="21"/>
    </row>
    <row r="52" spans="1:15" x14ac:dyDescent="0.25">
      <c r="A52" s="6">
        <v>45</v>
      </c>
      <c r="B52" s="6">
        <v>3668</v>
      </c>
      <c r="K52" s="21"/>
      <c r="L52" s="21"/>
      <c r="M52" s="21"/>
      <c r="N52" s="21"/>
      <c r="O52" s="21"/>
    </row>
    <row r="53" spans="1:15" x14ac:dyDescent="0.25">
      <c r="A53" s="6">
        <v>46</v>
      </c>
      <c r="B53" s="6">
        <v>4485</v>
      </c>
      <c r="K53" s="21"/>
      <c r="L53" s="21"/>
      <c r="M53" s="21"/>
      <c r="N53" s="21"/>
      <c r="O53" s="21"/>
    </row>
    <row r="54" spans="1:15" x14ac:dyDescent="0.25">
      <c r="A54" s="6">
        <v>47</v>
      </c>
      <c r="B54" s="6">
        <v>3618</v>
      </c>
      <c r="K54" s="21"/>
      <c r="L54" s="21"/>
      <c r="M54" s="21"/>
      <c r="N54" s="21"/>
      <c r="O54" s="21"/>
    </row>
    <row r="55" spans="1:15" x14ac:dyDescent="0.25">
      <c r="A55" s="6">
        <v>48</v>
      </c>
      <c r="B55" s="6">
        <v>3779</v>
      </c>
      <c r="K55" s="21"/>
      <c r="L55" s="21"/>
      <c r="M55" s="21"/>
      <c r="N55" s="21"/>
      <c r="O55" s="21"/>
    </row>
    <row r="56" spans="1:15" x14ac:dyDescent="0.25">
      <c r="A56" s="6">
        <v>49</v>
      </c>
      <c r="B56" s="6">
        <v>920</v>
      </c>
      <c r="K56" s="21"/>
      <c r="L56" s="21"/>
      <c r="M56" s="21"/>
      <c r="N56" s="21"/>
      <c r="O56" s="21"/>
    </row>
    <row r="57" spans="1:15" x14ac:dyDescent="0.25">
      <c r="A57" s="6">
        <v>50</v>
      </c>
      <c r="B57" s="6">
        <v>3334</v>
      </c>
      <c r="K57" s="21"/>
      <c r="L57" s="21"/>
      <c r="M57" s="21"/>
      <c r="N57" s="21"/>
      <c r="O57" s="21"/>
    </row>
    <row r="58" spans="1:15" x14ac:dyDescent="0.25">
      <c r="A58" s="6">
        <v>51</v>
      </c>
      <c r="B58" s="6">
        <v>1618</v>
      </c>
      <c r="K58" s="21"/>
      <c r="L58" s="21"/>
      <c r="M58" s="21"/>
      <c r="N58" s="21"/>
      <c r="O58" s="21"/>
    </row>
    <row r="59" spans="1:15" x14ac:dyDescent="0.25">
      <c r="A59" s="6">
        <v>52</v>
      </c>
      <c r="B59" s="6">
        <v>4049</v>
      </c>
      <c r="K59" s="21"/>
      <c r="L59" s="21"/>
      <c r="M59" s="21"/>
      <c r="N59" s="21"/>
      <c r="O59" s="21"/>
    </row>
    <row r="60" spans="1:15" x14ac:dyDescent="0.25">
      <c r="A60" s="6">
        <v>53</v>
      </c>
      <c r="B60" s="6">
        <v>3839</v>
      </c>
      <c r="K60" s="21"/>
      <c r="L60" s="21"/>
      <c r="M60" s="21"/>
      <c r="N60" s="21"/>
      <c r="O60" s="21"/>
    </row>
    <row r="61" spans="1:15" x14ac:dyDescent="0.25">
      <c r="A61" s="6">
        <v>54</v>
      </c>
      <c r="B61" s="6">
        <v>3499</v>
      </c>
      <c r="K61" s="21"/>
      <c r="L61" s="21"/>
      <c r="M61" s="21"/>
      <c r="N61" s="21"/>
      <c r="O61" s="21"/>
    </row>
    <row r="62" spans="1:15" x14ac:dyDescent="0.25">
      <c r="A62" s="6">
        <v>55</v>
      </c>
      <c r="B62" s="6">
        <v>4517</v>
      </c>
      <c r="K62" s="21"/>
      <c r="L62" s="21"/>
      <c r="M62" s="21"/>
      <c r="N62" s="21"/>
      <c r="O62" s="21"/>
    </row>
    <row r="63" spans="1:15" x14ac:dyDescent="0.25">
      <c r="A63" s="6">
        <v>56</v>
      </c>
      <c r="B63" s="6">
        <v>2057</v>
      </c>
      <c r="K63" s="21"/>
      <c r="L63" s="21"/>
      <c r="M63" s="21"/>
      <c r="N63" s="21"/>
      <c r="O63" s="21"/>
    </row>
    <row r="64" spans="1:15" x14ac:dyDescent="0.25">
      <c r="A64" s="6">
        <v>57</v>
      </c>
      <c r="B64" s="6">
        <v>1638</v>
      </c>
      <c r="K64" s="21"/>
      <c r="L64" s="21"/>
      <c r="M64" s="21"/>
      <c r="N64" s="21"/>
      <c r="O64" s="21"/>
    </row>
    <row r="65" spans="1:15" x14ac:dyDescent="0.25">
      <c r="A65" s="6">
        <v>58</v>
      </c>
      <c r="B65" s="6">
        <v>1014</v>
      </c>
      <c r="K65" s="21"/>
      <c r="L65" s="21"/>
      <c r="M65" s="21"/>
      <c r="N65" s="21"/>
      <c r="O65" s="21"/>
    </row>
    <row r="66" spans="1:15" x14ac:dyDescent="0.25">
      <c r="A66" s="6">
        <v>59</v>
      </c>
      <c r="B66" s="6">
        <v>1875</v>
      </c>
      <c r="K66" s="21"/>
      <c r="L66" s="21"/>
      <c r="M66" s="21"/>
      <c r="N66" s="21"/>
      <c r="O66" s="21"/>
    </row>
    <row r="67" spans="1:15" x14ac:dyDescent="0.25">
      <c r="A67" s="6">
        <v>60</v>
      </c>
      <c r="B67" s="6">
        <v>1227</v>
      </c>
      <c r="K67" s="21"/>
      <c r="L67" s="21"/>
      <c r="M67" s="21"/>
      <c r="N67" s="21"/>
      <c r="O67" s="21"/>
    </row>
    <row r="68" spans="1:15" x14ac:dyDescent="0.25">
      <c r="A68" s="6">
        <v>61</v>
      </c>
      <c r="B68" s="6">
        <v>538</v>
      </c>
      <c r="K68" s="21"/>
      <c r="L68" s="21"/>
      <c r="M68" s="21"/>
      <c r="N68" s="21"/>
      <c r="O68" s="21"/>
    </row>
    <row r="69" spans="1:15" x14ac:dyDescent="0.25">
      <c r="A69" s="6">
        <v>62</v>
      </c>
      <c r="B69" s="6">
        <v>3941</v>
      </c>
      <c r="K69" s="21"/>
      <c r="L69" s="21"/>
      <c r="M69" s="21"/>
      <c r="N69" s="21"/>
      <c r="O69" s="21"/>
    </row>
    <row r="70" spans="1:15" x14ac:dyDescent="0.25">
      <c r="A70" s="6">
        <v>63</v>
      </c>
      <c r="B70" s="6">
        <v>957</v>
      </c>
      <c r="K70" s="21"/>
      <c r="L70" s="21"/>
      <c r="M70" s="21"/>
      <c r="N70" s="21"/>
      <c r="O70" s="21"/>
    </row>
    <row r="71" spans="1:15" x14ac:dyDescent="0.25">
      <c r="A71" s="6">
        <v>64</v>
      </c>
      <c r="B71" s="6">
        <v>2993</v>
      </c>
      <c r="K71" s="21"/>
      <c r="L71" s="21"/>
      <c r="M71" s="21"/>
      <c r="N71" s="21"/>
      <c r="O71" s="21"/>
    </row>
    <row r="72" spans="1:15" x14ac:dyDescent="0.25">
      <c r="A72" s="6">
        <v>65</v>
      </c>
      <c r="B72" s="6">
        <v>3211</v>
      </c>
      <c r="K72" s="21"/>
      <c r="L72" s="21"/>
      <c r="M72" s="21"/>
      <c r="N72" s="21"/>
      <c r="O72" s="21"/>
    </row>
    <row r="73" spans="1:15" x14ac:dyDescent="0.25">
      <c r="A73" s="6">
        <v>66</v>
      </c>
      <c r="B73" s="6">
        <v>4065</v>
      </c>
      <c r="K73" s="21"/>
      <c r="L73" s="21"/>
      <c r="M73" s="21"/>
      <c r="N73" s="21"/>
      <c r="O73" s="21"/>
    </row>
    <row r="74" spans="1:15" x14ac:dyDescent="0.25">
      <c r="A74" s="6">
        <v>67</v>
      </c>
      <c r="B74" s="6">
        <v>3158</v>
      </c>
      <c r="K74" s="21"/>
      <c r="L74" s="21"/>
      <c r="M74" s="21"/>
      <c r="N74" s="21"/>
      <c r="O74" s="21"/>
    </row>
    <row r="75" spans="1:15" x14ac:dyDescent="0.25">
      <c r="A75" s="6">
        <v>68</v>
      </c>
      <c r="B75" s="6">
        <v>1557</v>
      </c>
      <c r="K75" s="21"/>
      <c r="L75" s="21"/>
      <c r="M75" s="21"/>
      <c r="N75" s="21"/>
      <c r="O75" s="21"/>
    </row>
    <row r="76" spans="1:15" x14ac:dyDescent="0.25">
      <c r="A76" s="6">
        <v>69</v>
      </c>
      <c r="B76" s="6">
        <v>3335</v>
      </c>
      <c r="K76" s="21"/>
      <c r="L76" s="21"/>
      <c r="M76" s="21"/>
      <c r="N76" s="21"/>
      <c r="O76" s="21"/>
    </row>
    <row r="77" spans="1:15" x14ac:dyDescent="0.25">
      <c r="A77" s="6">
        <v>70</v>
      </c>
      <c r="B77" s="6">
        <v>3171</v>
      </c>
      <c r="K77" s="21"/>
      <c r="L77" s="21"/>
      <c r="M77" s="21"/>
      <c r="N77" s="21"/>
      <c r="O77" s="21"/>
    </row>
    <row r="78" spans="1:15" x14ac:dyDescent="0.25">
      <c r="A78" s="6">
        <v>71</v>
      </c>
      <c r="B78" s="6">
        <v>3296</v>
      </c>
      <c r="K78" s="21"/>
      <c r="L78" s="21"/>
      <c r="M78" s="21"/>
      <c r="N78" s="21"/>
      <c r="O78" s="21"/>
    </row>
    <row r="79" spans="1:15" x14ac:dyDescent="0.25">
      <c r="A79" s="6">
        <v>72</v>
      </c>
      <c r="B79" s="6">
        <v>815</v>
      </c>
      <c r="K79" s="21"/>
      <c r="L79" s="21"/>
      <c r="M79" s="21"/>
      <c r="N79" s="21"/>
      <c r="O79" s="21"/>
    </row>
    <row r="80" spans="1:15" x14ac:dyDescent="0.25">
      <c r="A80" s="6">
        <v>73</v>
      </c>
      <c r="B80" s="6">
        <v>3342</v>
      </c>
      <c r="K80" s="21"/>
      <c r="L80" s="21"/>
      <c r="M80" s="21"/>
      <c r="N80" s="21"/>
      <c r="O80" s="21"/>
    </row>
    <row r="81" spans="1:15" x14ac:dyDescent="0.25">
      <c r="A81" s="6">
        <v>74</v>
      </c>
      <c r="B81" s="6">
        <v>4509</v>
      </c>
      <c r="K81" s="21"/>
      <c r="L81" s="21"/>
      <c r="M81" s="21"/>
      <c r="N81" s="21"/>
      <c r="O81" s="21"/>
    </row>
    <row r="82" spans="1:15" x14ac:dyDescent="0.25">
      <c r="A82" s="6">
        <v>75</v>
      </c>
      <c r="B82" s="6">
        <v>3556</v>
      </c>
      <c r="K82" s="21"/>
      <c r="L82" s="21"/>
      <c r="M82" s="21"/>
      <c r="N82" s="21"/>
      <c r="O82" s="21"/>
    </row>
    <row r="83" spans="1:15" x14ac:dyDescent="0.25">
      <c r="A83" s="6">
        <v>76</v>
      </c>
      <c r="B83" s="6">
        <v>2742</v>
      </c>
      <c r="K83" s="21"/>
      <c r="L83" s="21"/>
      <c r="M83" s="21"/>
      <c r="N83" s="21"/>
      <c r="O83" s="21"/>
    </row>
    <row r="84" spans="1:15" x14ac:dyDescent="0.25">
      <c r="A84" s="6">
        <v>77</v>
      </c>
      <c r="B84" s="6">
        <v>4733</v>
      </c>
      <c r="K84" s="21"/>
      <c r="L84" s="21"/>
      <c r="M84" s="21"/>
      <c r="N84" s="21"/>
      <c r="O84" s="21"/>
    </row>
    <row r="85" spans="1:15" x14ac:dyDescent="0.25">
      <c r="A85" s="6">
        <v>78</v>
      </c>
      <c r="B85" s="6">
        <v>2228</v>
      </c>
      <c r="K85" s="21"/>
      <c r="L85" s="21"/>
      <c r="M85" s="21"/>
      <c r="N85" s="21"/>
      <c r="O85" s="21"/>
    </row>
    <row r="86" spans="1:15" x14ac:dyDescent="0.25">
      <c r="A86" s="6">
        <v>79</v>
      </c>
      <c r="B86" s="6">
        <v>4689</v>
      </c>
      <c r="K86" s="21"/>
      <c r="L86" s="21"/>
      <c r="M86" s="21"/>
      <c r="N86" s="21"/>
      <c r="O86" s="21"/>
    </row>
    <row r="87" spans="1:15" x14ac:dyDescent="0.25">
      <c r="A87" s="6">
        <v>80</v>
      </c>
      <c r="B87" s="6">
        <v>1139</v>
      </c>
      <c r="K87" s="21"/>
      <c r="L87" s="21"/>
      <c r="M87" s="21"/>
      <c r="N87" s="21"/>
      <c r="O87" s="21"/>
    </row>
    <row r="88" spans="1:15" x14ac:dyDescent="0.25">
      <c r="A88" s="6">
        <v>81</v>
      </c>
      <c r="B88" s="6">
        <v>2949</v>
      </c>
      <c r="K88" s="21"/>
      <c r="L88" s="21"/>
      <c r="M88" s="21"/>
      <c r="N88" s="21"/>
      <c r="O88" s="21"/>
    </row>
    <row r="89" spans="1:15" x14ac:dyDescent="0.25">
      <c r="A89" s="6">
        <v>82</v>
      </c>
      <c r="B89" s="6">
        <v>1882</v>
      </c>
      <c r="K89" s="21"/>
      <c r="L89" s="21"/>
      <c r="M89" s="21"/>
      <c r="N89" s="21"/>
      <c r="O89" s="21"/>
    </row>
    <row r="90" spans="1:15" x14ac:dyDescent="0.25">
      <c r="A90" s="6">
        <v>83</v>
      </c>
      <c r="B90" s="6">
        <v>1046</v>
      </c>
      <c r="K90" s="21"/>
      <c r="L90" s="21"/>
      <c r="M90" s="21"/>
      <c r="N90" s="21"/>
      <c r="O90" s="21"/>
    </row>
    <row r="91" spans="1:15" x14ac:dyDescent="0.25">
      <c r="A91" s="6">
        <v>84</v>
      </c>
      <c r="B91" s="6">
        <v>1321</v>
      </c>
      <c r="K91" s="21"/>
      <c r="L91" s="21"/>
      <c r="M91" s="21"/>
      <c r="N91" s="21"/>
      <c r="O91" s="21"/>
    </row>
    <row r="92" spans="1:15" x14ac:dyDescent="0.25">
      <c r="A92" s="6">
        <v>85</v>
      </c>
      <c r="B92" s="6">
        <v>1912</v>
      </c>
      <c r="K92" s="21"/>
      <c r="L92" s="21"/>
      <c r="M92" s="21"/>
      <c r="N92" s="21"/>
      <c r="O92" s="21"/>
    </row>
    <row r="93" spans="1:15" x14ac:dyDescent="0.25">
      <c r="A93" s="6">
        <v>86</v>
      </c>
      <c r="B93" s="6">
        <v>2049</v>
      </c>
      <c r="K93" s="21"/>
      <c r="L93" s="21"/>
      <c r="M93" s="21"/>
      <c r="N93" s="21"/>
      <c r="O93" s="21"/>
    </row>
    <row r="94" spans="1:15" x14ac:dyDescent="0.25">
      <c r="A94" s="6">
        <v>87</v>
      </c>
      <c r="B94" s="6">
        <v>1916</v>
      </c>
      <c r="K94" s="21"/>
      <c r="L94" s="21"/>
      <c r="M94" s="21"/>
      <c r="N94" s="21"/>
      <c r="O94" s="21"/>
    </row>
    <row r="95" spans="1:15" x14ac:dyDescent="0.25">
      <c r="A95" s="6">
        <v>88</v>
      </c>
      <c r="B95" s="6">
        <v>2520</v>
      </c>
      <c r="K95" s="21"/>
      <c r="L95" s="21"/>
      <c r="M95" s="21"/>
      <c r="N95" s="21"/>
      <c r="O95" s="21"/>
    </row>
    <row r="96" spans="1:15" x14ac:dyDescent="0.25">
      <c r="A96" s="6">
        <v>89</v>
      </c>
      <c r="B96" s="6">
        <v>3831</v>
      </c>
      <c r="K96" s="21"/>
      <c r="L96" s="21"/>
      <c r="M96" s="21"/>
      <c r="N96" s="21"/>
      <c r="O96" s="21"/>
    </row>
    <row r="97" spans="1:15" x14ac:dyDescent="0.25">
      <c r="A97" s="6">
        <v>90</v>
      </c>
      <c r="B97" s="6">
        <v>2987</v>
      </c>
      <c r="K97" s="21"/>
      <c r="L97" s="21"/>
      <c r="M97" s="21"/>
      <c r="N97" s="21"/>
      <c r="O97" s="21"/>
    </row>
    <row r="98" spans="1:15" x14ac:dyDescent="0.25">
      <c r="A98" s="6">
        <v>91</v>
      </c>
      <c r="B98" s="6">
        <v>2639</v>
      </c>
      <c r="K98" s="21"/>
      <c r="L98" s="21"/>
      <c r="M98" s="21"/>
      <c r="N98" s="21"/>
      <c r="O98" s="21"/>
    </row>
    <row r="99" spans="1:15" x14ac:dyDescent="0.25">
      <c r="A99" s="6">
        <v>92</v>
      </c>
      <c r="B99" s="6">
        <v>1465</v>
      </c>
      <c r="K99" s="21"/>
      <c r="L99" s="21"/>
      <c r="M99" s="21"/>
      <c r="N99" s="21"/>
      <c r="O99" s="21"/>
    </row>
    <row r="100" spans="1:15" x14ac:dyDescent="0.25">
      <c r="A100" s="6">
        <v>93</v>
      </c>
      <c r="B100" s="6">
        <v>4848</v>
      </c>
      <c r="K100" s="21"/>
      <c r="L100" s="21"/>
      <c r="M100" s="21"/>
      <c r="N100" s="21"/>
      <c r="O100" s="21"/>
    </row>
    <row r="101" spans="1:15" x14ac:dyDescent="0.25">
      <c r="A101" s="6">
        <v>94</v>
      </c>
      <c r="B101" s="6">
        <v>1282</v>
      </c>
      <c r="K101" s="21"/>
      <c r="L101" s="21"/>
      <c r="M101" s="21"/>
      <c r="N101" s="21"/>
      <c r="O101" s="21"/>
    </row>
    <row r="102" spans="1:15" x14ac:dyDescent="0.25">
      <c r="A102" s="6">
        <v>95</v>
      </c>
      <c r="B102" s="6">
        <v>692</v>
      </c>
      <c r="K102" s="21"/>
      <c r="L102" s="21"/>
      <c r="M102" s="21"/>
      <c r="N102" s="21"/>
      <c r="O102" s="21"/>
    </row>
    <row r="103" spans="1:15" x14ac:dyDescent="0.25">
      <c r="A103" s="6">
        <v>96</v>
      </c>
      <c r="B103" s="6">
        <v>4796</v>
      </c>
      <c r="K103" s="21"/>
      <c r="L103" s="21"/>
      <c r="M103" s="21"/>
      <c r="N103" s="21"/>
      <c r="O103" s="21"/>
    </row>
    <row r="104" spans="1:15" x14ac:dyDescent="0.25">
      <c r="A104" s="6">
        <v>97</v>
      </c>
      <c r="B104" s="6">
        <v>1608</v>
      </c>
      <c r="K104" s="21"/>
      <c r="L104" s="21"/>
      <c r="M104" s="21"/>
      <c r="N104" s="21"/>
      <c r="O104" s="21"/>
    </row>
    <row r="105" spans="1:15" x14ac:dyDescent="0.25">
      <c r="A105" s="6">
        <v>98</v>
      </c>
      <c r="B105" s="6">
        <v>1967</v>
      </c>
      <c r="K105" s="21"/>
      <c r="L105" s="21"/>
      <c r="M105" s="21"/>
      <c r="N105" s="21"/>
      <c r="O105" s="21"/>
    </row>
    <row r="106" spans="1:15" x14ac:dyDescent="0.25">
      <c r="A106" s="6">
        <v>99</v>
      </c>
      <c r="B106" s="6">
        <v>1901</v>
      </c>
      <c r="K106" s="21"/>
      <c r="L106" s="21"/>
      <c r="M106" s="21"/>
      <c r="N106" s="21"/>
      <c r="O106" s="21"/>
    </row>
    <row r="107" spans="1:15" x14ac:dyDescent="0.25">
      <c r="A107" s="6">
        <v>100</v>
      </c>
      <c r="B107" s="6">
        <v>3511</v>
      </c>
      <c r="K107" s="21"/>
      <c r="L107" s="21"/>
      <c r="M107" s="21"/>
      <c r="N107" s="21"/>
      <c r="O107" s="21"/>
    </row>
    <row r="108" spans="1:15" x14ac:dyDescent="0.25">
      <c r="K108" s="21"/>
      <c r="L108" s="21"/>
      <c r="M108" s="21"/>
      <c r="N108" s="21"/>
      <c r="O108" s="21"/>
    </row>
  </sheetData>
  <mergeCells count="1">
    <mergeCell ref="A2:L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workbookViewId="0">
      <selection activeCell="B6" sqref="B6:H6"/>
    </sheetView>
  </sheetViews>
  <sheetFormatPr defaultRowHeight="15" x14ac:dyDescent="0.25"/>
  <cols>
    <col min="1" max="1" width="13.140625" customWidth="1"/>
  </cols>
  <sheetData>
    <row r="1" spans="1:13" s="9" customFormat="1" ht="15.75" x14ac:dyDescent="0.2">
      <c r="B1" s="4" t="s">
        <v>49</v>
      </c>
    </row>
    <row r="2" spans="1:13" s="5" customFormat="1" ht="41.25" customHeight="1" x14ac:dyDescent="0.2">
      <c r="B2" s="43" t="s">
        <v>50</v>
      </c>
      <c r="C2" s="43"/>
      <c r="D2" s="43"/>
      <c r="E2" s="43"/>
      <c r="F2" s="43"/>
      <c r="G2" s="43"/>
      <c r="H2" s="43"/>
    </row>
    <row r="3" spans="1:13" s="5" customFormat="1" ht="35.25" customHeight="1" x14ac:dyDescent="0.2">
      <c r="B3" s="43" t="s">
        <v>54</v>
      </c>
      <c r="C3" s="43"/>
      <c r="D3" s="43"/>
      <c r="E3" s="43"/>
      <c r="F3" s="43"/>
      <c r="G3" s="43"/>
      <c r="H3" s="43"/>
    </row>
    <row r="4" spans="1:13" s="40" customFormat="1" ht="18" customHeight="1" x14ac:dyDescent="0.25">
      <c r="A4" s="42" t="s">
        <v>51</v>
      </c>
      <c r="B4" s="43" t="s">
        <v>55</v>
      </c>
      <c r="C4" s="43"/>
      <c r="D4" s="43"/>
      <c r="E4" s="43"/>
      <c r="F4" s="43"/>
      <c r="G4" s="43"/>
      <c r="H4" s="43"/>
    </row>
    <row r="5" spans="1:13" s="40" customFormat="1" ht="18" customHeight="1" x14ac:dyDescent="0.25">
      <c r="A5" s="42" t="s">
        <v>52</v>
      </c>
      <c r="B5" s="43" t="s">
        <v>56</v>
      </c>
      <c r="C5" s="43"/>
      <c r="D5" s="43"/>
      <c r="E5" s="43"/>
      <c r="F5" s="43"/>
      <c r="G5" s="43"/>
      <c r="H5" s="43"/>
    </row>
    <row r="6" spans="1:13" s="40" customFormat="1" ht="18" customHeight="1" x14ac:dyDescent="0.25">
      <c r="A6" s="42" t="s">
        <v>53</v>
      </c>
      <c r="B6" s="43" t="s">
        <v>57</v>
      </c>
      <c r="C6" s="43"/>
      <c r="D6" s="43"/>
      <c r="E6" s="43"/>
      <c r="F6" s="43"/>
      <c r="G6" s="43"/>
      <c r="H6" s="43"/>
    </row>
    <row r="7" spans="1:13" x14ac:dyDescent="0.25">
      <c r="A7" s="1"/>
      <c r="B7" s="1"/>
      <c r="C7" s="1"/>
      <c r="D7" s="1"/>
      <c r="E7" s="1"/>
      <c r="F7" s="1"/>
      <c r="G7" s="1"/>
      <c r="H7" s="1"/>
      <c r="I7" s="1"/>
      <c r="J7" s="1"/>
    </row>
    <row r="8" spans="1:13" x14ac:dyDescent="0.25">
      <c r="A8" s="1"/>
      <c r="B8" s="1"/>
      <c r="C8" s="1"/>
      <c r="D8" s="1"/>
      <c r="E8" s="1"/>
      <c r="F8" s="1"/>
      <c r="G8" s="1"/>
      <c r="H8" s="1"/>
      <c r="I8" s="1"/>
      <c r="J8" s="1"/>
    </row>
    <row r="9" spans="1:13" x14ac:dyDescent="0.25">
      <c r="A9" s="1"/>
      <c r="B9" s="1"/>
      <c r="C9" s="1"/>
      <c r="D9" s="1"/>
      <c r="E9" s="1"/>
      <c r="F9" s="1"/>
      <c r="G9" s="1"/>
      <c r="H9" s="1"/>
      <c r="I9" s="1"/>
      <c r="J9" s="1"/>
    </row>
    <row r="10" spans="1:13" s="41" customFormat="1" x14ac:dyDescent="0.25">
      <c r="A10" s="1"/>
      <c r="B10" s="1"/>
      <c r="C10" s="1"/>
      <c r="D10" s="1"/>
      <c r="E10" s="1"/>
      <c r="F10" s="1"/>
      <c r="G10" s="1"/>
      <c r="H10" s="1"/>
      <c r="I10" s="1"/>
      <c r="J10" s="1"/>
      <c r="K10"/>
      <c r="L10"/>
      <c r="M10"/>
    </row>
    <row r="11" spans="1:13" x14ac:dyDescent="0.25">
      <c r="A11" s="1"/>
      <c r="B11" s="1"/>
      <c r="C11" s="1"/>
      <c r="D11" s="1"/>
      <c r="E11" s="1"/>
      <c r="F11" s="1"/>
      <c r="G11" s="1"/>
      <c r="H11" s="1"/>
      <c r="I11" s="1"/>
      <c r="J11" s="1"/>
    </row>
    <row r="12" spans="1:13" x14ac:dyDescent="0.25">
      <c r="A12" s="1"/>
      <c r="B12" s="1"/>
      <c r="C12" s="1"/>
      <c r="D12" s="1"/>
      <c r="E12" s="1"/>
      <c r="F12" s="1"/>
      <c r="G12" s="1"/>
      <c r="H12" s="1"/>
      <c r="I12" s="1"/>
      <c r="J12" s="1"/>
    </row>
    <row r="13" spans="1:13" x14ac:dyDescent="0.25">
      <c r="A13" s="1"/>
      <c r="B13" s="1"/>
      <c r="C13" s="1"/>
      <c r="D13" s="1"/>
      <c r="E13" s="1"/>
      <c r="F13" s="1"/>
      <c r="G13" s="1"/>
      <c r="H13" s="1"/>
      <c r="I13" s="1"/>
      <c r="J13" s="1"/>
    </row>
    <row r="14" spans="1:13" x14ac:dyDescent="0.25">
      <c r="A14" s="1"/>
      <c r="B14" s="1"/>
      <c r="C14" s="1"/>
      <c r="D14" s="1"/>
      <c r="E14" s="1"/>
      <c r="F14" s="1"/>
      <c r="G14" s="1"/>
      <c r="H14" s="1"/>
      <c r="I14" s="1"/>
      <c r="J14" s="1"/>
    </row>
    <row r="15" spans="1:13" x14ac:dyDescent="0.25">
      <c r="A15" s="1"/>
      <c r="B15" s="1"/>
      <c r="C15" s="1"/>
      <c r="D15" s="1"/>
      <c r="E15" s="1"/>
      <c r="F15" s="1"/>
      <c r="G15" s="1"/>
      <c r="H15" s="1"/>
      <c r="I15" s="1"/>
      <c r="J15" s="1"/>
    </row>
    <row r="16" spans="1:13"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sheetData>
  <mergeCells count="5">
    <mergeCell ref="B3:H3"/>
    <mergeCell ref="B4:H4"/>
    <mergeCell ref="B5:H5"/>
    <mergeCell ref="B6:H6"/>
    <mergeCell ref="B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ES_1</vt:lpstr>
      <vt:lpstr>ES_2</vt:lpstr>
      <vt:lpstr>Foglio1</vt:lpstr>
      <vt:lpstr>ES_3</vt:lpstr>
      <vt:lpstr>ES_4</vt:lpstr>
      <vt:lpstr>ES_5</vt:lpstr>
      <vt:lpstr>ES_6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Gianni Marliani</dc:creator>
  <cp:lastModifiedBy>Ospite</cp:lastModifiedBy>
  <dcterms:created xsi:type="dcterms:W3CDTF">2015-02-04T09:38:48Z</dcterms:created>
  <dcterms:modified xsi:type="dcterms:W3CDTF">2017-11-30T14:56:10Z</dcterms:modified>
</cp:coreProperties>
</file>