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" yWindow="-12" windowWidth="16608" windowHeight="4536"/>
  </bookViews>
  <sheets>
    <sheet name="p_a_compito_matricola_5008996" sheetId="11" r:id="rId1"/>
    <sheet name="Foglio1" sheetId="12" r:id="rId2"/>
  </sheets>
  <calcPr calcId="125725"/>
</workbook>
</file>

<file path=xl/calcChain.xml><?xml version="1.0" encoding="utf-8"?>
<calcChain xmlns="http://schemas.openxmlformats.org/spreadsheetml/2006/main">
  <c r="K74" i="11"/>
  <c r="M73"/>
  <c r="M74"/>
  <c r="L73"/>
  <c r="L74"/>
  <c r="K75"/>
  <c r="J76"/>
  <c r="L75"/>
  <c r="K76"/>
  <c r="J75"/>
  <c r="I76"/>
  <c r="H72"/>
  <c r="J84"/>
  <c r="F45"/>
  <c r="H46"/>
  <c r="H47"/>
  <c r="I62"/>
  <c r="I61"/>
  <c r="I57"/>
  <c r="H60"/>
  <c r="H59" s="1"/>
  <c r="H58" s="1"/>
  <c r="H57" s="1"/>
  <c r="H61"/>
  <c r="G63"/>
  <c r="AF35"/>
  <c r="AF36"/>
  <c r="AE35"/>
  <c r="AE36"/>
  <c r="AD35"/>
  <c r="AD36" s="1"/>
  <c r="AC35"/>
  <c r="AC36"/>
  <c r="AB35"/>
  <c r="AB36"/>
  <c r="AA35"/>
  <c r="AA36"/>
  <c r="AA31"/>
  <c r="AA32"/>
  <c r="AA33"/>
  <c r="AA34"/>
  <c r="Z36"/>
  <c r="Z35"/>
  <c r="Z34"/>
  <c r="Z33"/>
  <c r="G58"/>
  <c r="Z31"/>
  <c r="X36"/>
  <c r="X35"/>
  <c r="X34"/>
  <c r="X33"/>
  <c r="X32"/>
  <c r="X31"/>
  <c r="X30"/>
  <c r="V30"/>
  <c r="V36"/>
  <c r="AG36"/>
  <c r="V35"/>
  <c r="AG35"/>
  <c r="I47"/>
  <c r="G59"/>
  <c r="G60"/>
  <c r="G61"/>
  <c r="G45"/>
  <c r="H45" s="1"/>
  <c r="F61"/>
  <c r="F60"/>
  <c r="F59"/>
  <c r="F57"/>
  <c r="E12"/>
  <c r="E13"/>
  <c r="E11"/>
  <c r="E6"/>
  <c r="F47" s="1"/>
  <c r="E5"/>
  <c r="F46" s="1"/>
  <c r="H79"/>
  <c r="H76"/>
  <c r="H75"/>
  <c r="H74"/>
  <c r="H73"/>
  <c r="H71"/>
  <c r="H70"/>
  <c r="D62"/>
  <c r="D61"/>
  <c r="D60"/>
  <c r="D50"/>
  <c r="D49"/>
  <c r="D48"/>
  <c r="A37"/>
  <c r="A36"/>
  <c r="A35"/>
  <c r="AG34"/>
  <c r="V34"/>
  <c r="AB34" s="1"/>
  <c r="AG33"/>
  <c r="V33"/>
  <c r="AB33" s="1"/>
  <c r="AG32"/>
  <c r="V32"/>
  <c r="AG31"/>
  <c r="V31"/>
  <c r="AB31" s="1"/>
  <c r="AG30"/>
  <c r="A30"/>
  <c r="AG29"/>
  <c r="A29"/>
  <c r="J22"/>
  <c r="M12"/>
  <c r="P12" s="1"/>
  <c r="I60"/>
  <c r="P10"/>
  <c r="O10"/>
  <c r="G8"/>
  <c r="I84" s="1"/>
  <c r="M75" l="1"/>
  <c r="O75" s="1"/>
  <c r="B30"/>
  <c r="C37"/>
  <c r="B37"/>
  <c r="AA30"/>
  <c r="I46"/>
  <c r="D47"/>
  <c r="G47" s="1"/>
  <c r="I59"/>
  <c r="D59"/>
  <c r="M5"/>
  <c r="P5" s="1"/>
  <c r="M6"/>
  <c r="P6" s="1"/>
  <c r="L11"/>
  <c r="N11"/>
  <c r="L12"/>
  <c r="N12"/>
  <c r="L13"/>
  <c r="N13"/>
  <c r="C29"/>
  <c r="C30"/>
  <c r="AB30"/>
  <c r="AC30" s="1"/>
  <c r="AD30" s="1"/>
  <c r="AC31"/>
  <c r="AB32"/>
  <c r="AC33"/>
  <c r="AC34"/>
  <c r="B35"/>
  <c r="C36"/>
  <c r="D46"/>
  <c r="G46" s="1"/>
  <c r="D57"/>
  <c r="G57" s="1"/>
  <c r="L84"/>
  <c r="L5"/>
  <c r="D5" s="1"/>
  <c r="N5"/>
  <c r="L6"/>
  <c r="N6"/>
  <c r="M11"/>
  <c r="P11" s="1"/>
  <c r="M13"/>
  <c r="P13" s="1"/>
  <c r="B29"/>
  <c r="C35"/>
  <c r="B36"/>
  <c r="AC32" l="1"/>
  <c r="I45"/>
  <c r="D45"/>
  <c r="O74"/>
  <c r="J19"/>
  <c r="O6"/>
  <c r="D6"/>
  <c r="O5"/>
  <c r="I58"/>
  <c r="D58"/>
  <c r="AD31"/>
  <c r="O13"/>
  <c r="D13"/>
  <c r="O12"/>
  <c r="D12"/>
  <c r="O11"/>
  <c r="D11"/>
  <c r="J21"/>
  <c r="J20"/>
  <c r="M76"/>
  <c r="O76" s="1"/>
  <c r="I79"/>
  <c r="AD32" l="1"/>
  <c r="P16"/>
  <c r="Q5" s="1"/>
  <c r="O73"/>
  <c r="Q13" l="1"/>
  <c r="Q12"/>
  <c r="Q11"/>
  <c r="Q6"/>
  <c r="R12"/>
  <c r="R11"/>
  <c r="R5"/>
  <c r="R13"/>
  <c r="R6"/>
  <c r="AD33"/>
  <c r="AD34" l="1"/>
  <c r="AE29" l="1"/>
  <c r="AE34" s="1"/>
  <c r="AF34" s="1"/>
  <c r="AF29" l="1"/>
  <c r="AE30"/>
  <c r="AF30" s="1"/>
  <c r="AE31"/>
  <c r="AF31" s="1"/>
  <c r="AE32"/>
  <c r="AF32" s="1"/>
  <c r="AE33"/>
  <c r="AF33" s="1"/>
</calcChain>
</file>

<file path=xl/comments1.xml><?xml version="1.0" encoding="utf-8"?>
<comments xmlns="http://schemas.openxmlformats.org/spreadsheetml/2006/main">
  <authors>
    <author>Utente Windows</author>
  </authors>
  <commentList>
    <comment ref="D3" authorId="0">
      <text>
        <r>
          <rPr>
            <sz val="9"/>
            <color indexed="81"/>
            <rFont val="Tahoma"/>
            <family val="2"/>
          </rPr>
          <t>=∆H</t>
        </r>
      </text>
    </comment>
    <comment ref="J5" authorId="0">
      <text>
        <r>
          <rPr>
            <sz val="11"/>
            <color indexed="81"/>
            <rFont val="Tahoma"/>
            <family val="2"/>
          </rPr>
          <t>T_h1_ingresso</t>
        </r>
      </text>
    </comment>
    <comment ref="K5" authorId="0">
      <text>
        <r>
          <rPr>
            <sz val="11"/>
            <color indexed="81"/>
            <rFont val="Tahoma"/>
            <family val="2"/>
          </rPr>
          <t>T_h1_uscita</t>
        </r>
      </text>
    </comment>
    <comment ref="P16" authorId="0">
      <text>
        <r>
          <rPr>
            <sz val="10"/>
            <color indexed="81"/>
            <rFont val="Tahoma"/>
            <family val="2"/>
          </rPr>
          <t>si normalizza il grafico considerando ascissa zero l'ascissa più piccola</t>
        </r>
      </text>
    </comment>
    <comment ref="T27" authorId="0">
      <text>
        <r>
          <rPr>
            <b/>
            <sz val="10"/>
            <color indexed="81"/>
            <rFont val="Tahoma"/>
            <family val="2"/>
          </rPr>
          <t>T</t>
        </r>
        <r>
          <rPr>
            <sz val="10"/>
            <color indexed="81"/>
            <rFont val="Tahoma"/>
            <family val="2"/>
          </rPr>
          <t xml:space="preserve"> le prendo da </t>
        </r>
        <r>
          <rPr>
            <b/>
            <sz val="10"/>
            <color indexed="81"/>
            <rFont val="Tahoma"/>
            <family val="2"/>
          </rPr>
          <t>step_2.0</t>
        </r>
      </text>
    </comment>
    <comment ref="AE27" authorId="0">
      <text>
        <r>
          <rPr>
            <sz val="10"/>
            <color indexed="81"/>
            <rFont val="Tahoma"/>
            <family val="2"/>
          </rPr>
          <t>- in corrispondenza dello zero ho la temperatura media del pinch (ultima colonna stessa riga dello zero)
le temperature reali della corrente calda e fredda sono ottenute rispettivamente aggiungendo o sottraendo il (</t>
        </r>
        <r>
          <rPr>
            <sz val="10"/>
            <color indexed="81"/>
            <rFont val="Calibri"/>
            <family val="2"/>
          </rPr>
          <t xml:space="preserve">∆ pinch/2)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- in corrispondenza della temperatura di processo più fredda (quindi tra quelle nella colonna Tinf) ho il valore della Q cold utility</t>
        </r>
      </text>
    </comment>
    <comment ref="AF27" authorId="0">
      <text>
        <r>
          <rPr>
            <b/>
            <sz val="10"/>
            <color indexed="81"/>
            <rFont val="Tahoma"/>
            <family val="2"/>
          </rPr>
          <t>valori in ascissa</t>
        </r>
        <r>
          <rPr>
            <sz val="10"/>
            <color indexed="81"/>
            <rFont val="Tahoma"/>
            <family val="2"/>
          </rPr>
          <t xml:space="preserve"> al grafico GCC</t>
        </r>
      </text>
    </comment>
    <comment ref="AG27" authorId="0">
      <text>
        <r>
          <rPr>
            <b/>
            <sz val="10"/>
            <color indexed="81"/>
            <rFont val="Tahoma"/>
            <family val="2"/>
          </rPr>
          <t>valori in ordinata</t>
        </r>
        <r>
          <rPr>
            <sz val="10"/>
            <color indexed="81"/>
            <rFont val="Tahoma"/>
            <family val="2"/>
          </rPr>
          <t xml:space="preserve"> al grafico GCC</t>
        </r>
      </text>
    </comment>
    <comment ref="AE29" authorId="0">
      <text>
        <r>
          <rPr>
            <sz val="10"/>
            <color indexed="81"/>
            <rFont val="Tahoma"/>
            <family val="2"/>
          </rPr>
          <t xml:space="preserve">valore del minimo
carico termico </t>
        </r>
        <r>
          <rPr>
            <b/>
            <sz val="10"/>
            <color indexed="81"/>
            <rFont val="Tahoma"/>
            <family val="2"/>
          </rPr>
          <t>Qhu_min</t>
        </r>
        <r>
          <rPr>
            <sz val="10"/>
            <color indexed="81"/>
            <rFont val="Tahoma"/>
            <family val="2"/>
          </rPr>
          <t xml:space="preserve"> per l’utenza calda = al valore più elevato della colonna precedente</t>
        </r>
      </text>
    </comment>
    <comment ref="T30" authorId="0">
      <text>
        <r>
          <rPr>
            <b/>
            <sz val="10"/>
            <color indexed="81"/>
            <rFont val="Tahoma"/>
            <family val="2"/>
          </rPr>
          <t xml:space="preserve">cellle in grigio </t>
        </r>
        <r>
          <rPr>
            <sz val="10"/>
            <color indexed="81"/>
            <rFont val="Tahoma"/>
            <family val="2"/>
          </rPr>
          <t xml:space="preserve">individuano i valori </t>
        </r>
        <r>
          <rPr>
            <b/>
            <sz val="10"/>
            <color indexed="81"/>
            <rFont val="Tahoma"/>
            <family val="2"/>
          </rPr>
          <t xml:space="preserve">Ti </t>
        </r>
        <r>
          <rPr>
            <sz val="10"/>
            <color indexed="81"/>
            <rFont val="Tahoma"/>
            <family val="2"/>
          </rPr>
          <t xml:space="preserve">della temperatura da utilizzare nel </t>
        </r>
        <r>
          <rPr>
            <b/>
            <sz val="10"/>
            <color indexed="81"/>
            <rFont val="Tahoma"/>
            <family val="2"/>
          </rPr>
          <t xml:space="preserve">grafico </t>
        </r>
        <r>
          <rPr>
            <sz val="10"/>
            <color indexed="81"/>
            <rFont val="Tahoma"/>
            <family val="2"/>
          </rPr>
          <t>della GCC</t>
        </r>
      </text>
    </comment>
    <comment ref="AD35" authorId="0">
      <text>
        <r>
          <rPr>
            <b/>
            <sz val="9"/>
            <color indexed="81"/>
            <rFont val="Tahoma"/>
            <family val="2"/>
          </rPr>
          <t>Qhu</t>
        </r>
      </text>
    </comment>
    <comment ref="AF36" authorId="0">
      <text>
        <r>
          <rPr>
            <b/>
            <sz val="11"/>
            <color indexed="81"/>
            <rFont val="Tahoma"/>
            <family val="2"/>
          </rPr>
          <t>Qcu</t>
        </r>
      </text>
    </comment>
    <comment ref="A42" authorId="0">
      <text>
        <r>
          <rPr>
            <sz val="10"/>
            <color indexed="81"/>
            <rFont val="Tahoma"/>
            <family val="2"/>
          </rPr>
          <t>sommando le correnti calde</t>
        </r>
      </text>
    </comment>
    <comment ref="B42" authorId="0">
      <text>
        <r>
          <rPr>
            <b/>
            <sz val="10"/>
            <color indexed="81"/>
            <rFont val="Tahoma"/>
            <family val="2"/>
          </rPr>
          <t>T</t>
        </r>
        <r>
          <rPr>
            <sz val="10"/>
            <color indexed="81"/>
            <rFont val="Tahoma"/>
            <family val="2"/>
          </rPr>
          <t xml:space="preserve"> le prendo da </t>
        </r>
        <r>
          <rPr>
            <b/>
            <sz val="10"/>
            <color indexed="81"/>
            <rFont val="Tahoma"/>
            <family val="2"/>
          </rPr>
          <t>step_1</t>
        </r>
      </text>
    </comment>
    <comment ref="A54" authorId="0">
      <text>
        <r>
          <rPr>
            <sz val="10"/>
            <color indexed="81"/>
            <rFont val="Tahoma"/>
            <family val="2"/>
          </rPr>
          <t>sommando le correnti fredde</t>
        </r>
      </text>
    </comment>
    <comment ref="G64" authorId="0">
      <text>
        <r>
          <rPr>
            <sz val="10"/>
            <color indexed="81"/>
            <rFont val="Tahoma"/>
            <family val="2"/>
          </rPr>
          <t xml:space="preserve">inserisco qui il valore della </t>
        </r>
        <r>
          <rPr>
            <b/>
            <sz val="10"/>
            <color indexed="81"/>
            <rFont val="Tahoma"/>
            <family val="2"/>
          </rPr>
          <t>Q cold utility</t>
        </r>
        <r>
          <rPr>
            <sz val="10"/>
            <color indexed="81"/>
            <rFont val="Tahoma"/>
            <family val="2"/>
          </rPr>
          <t xml:space="preserve"> presente nella </t>
        </r>
        <r>
          <rPr>
            <b/>
            <sz val="10"/>
            <color indexed="81"/>
            <rFont val="Tahoma"/>
            <family val="2"/>
          </rPr>
          <t>colonna AF</t>
        </r>
      </text>
    </comment>
    <comment ref="I69" authorId="0">
      <text>
        <r>
          <rPr>
            <sz val="11"/>
            <color indexed="81"/>
            <rFont val="Tahoma"/>
            <family val="2"/>
          </rPr>
          <t xml:space="preserve">- </t>
        </r>
        <r>
          <rPr>
            <b/>
            <sz val="11"/>
            <color indexed="81"/>
            <rFont val="Tahoma"/>
            <family val="2"/>
          </rPr>
          <t xml:space="preserve">valori noti Th_sup/Th_inf </t>
        </r>
        <r>
          <rPr>
            <sz val="11"/>
            <color indexed="81"/>
            <rFont val="Tahoma"/>
            <family val="2"/>
          </rPr>
          <t>sono quelli della</t>
        </r>
        <r>
          <rPr>
            <b/>
            <sz val="11"/>
            <color indexed="81"/>
            <rFont val="Tahoma"/>
            <family val="2"/>
          </rPr>
          <t xml:space="preserve"> curva composita calda
  </t>
        </r>
        <r>
          <rPr>
            <sz val="11"/>
            <color indexed="81"/>
            <rFont val="Tahoma"/>
            <family val="2"/>
          </rPr>
          <t xml:space="preserve">relativi all'intervallo </t>
        </r>
        <r>
          <rPr>
            <sz val="11"/>
            <color indexed="81"/>
            <rFont val="Calibri"/>
            <family val="2"/>
          </rPr>
          <t>∆</t>
        </r>
        <r>
          <rPr>
            <sz val="11"/>
            <color indexed="81"/>
            <rFont val="Tahoma"/>
            <family val="2"/>
          </rPr>
          <t xml:space="preserve">H (da colonna C di excel) di riferimento
- </t>
        </r>
        <r>
          <rPr>
            <b/>
            <sz val="11"/>
            <color indexed="81"/>
            <rFont val="Tahoma"/>
            <family val="2"/>
          </rPr>
          <t xml:space="preserve">valori incogniti </t>
        </r>
        <r>
          <rPr>
            <sz val="11"/>
            <color indexed="81"/>
            <rFont val="Tahoma"/>
            <family val="2"/>
          </rPr>
          <t>Th_sup/Th_inf (</t>
        </r>
        <r>
          <rPr>
            <b/>
            <sz val="11"/>
            <color indexed="81"/>
            <rFont val="Tahoma"/>
            <family val="2"/>
          </rPr>
          <t>x</t>
        </r>
        <r>
          <rPr>
            <sz val="11"/>
            <color indexed="81"/>
            <rFont val="Tahoma"/>
            <family val="2"/>
          </rPr>
          <t xml:space="preserve">):
  </t>
        </r>
        <r>
          <rPr>
            <b/>
            <sz val="11"/>
            <color indexed="81"/>
            <rFont val="Tahoma"/>
            <family val="2"/>
          </rPr>
          <t>Th_sup</t>
        </r>
        <r>
          <rPr>
            <sz val="11"/>
            <color indexed="81"/>
            <rFont val="Tahoma"/>
            <family val="2"/>
          </rPr>
          <t xml:space="preserve">=Th_inf+Hi/Ci
 </t>
        </r>
        <r>
          <rPr>
            <b/>
            <sz val="11"/>
            <color indexed="81"/>
            <rFont val="Tahoma"/>
            <family val="2"/>
          </rPr>
          <t xml:space="preserve"> Th_inf</t>
        </r>
        <r>
          <rPr>
            <sz val="11"/>
            <color indexed="81"/>
            <rFont val="Tahoma"/>
            <family val="2"/>
          </rPr>
          <t>=Th_sup-Hi/Ci</t>
        </r>
      </text>
    </comment>
    <comment ref="K69" authorId="0">
      <text>
        <r>
          <rPr>
            <sz val="11"/>
            <color indexed="81"/>
            <rFont val="Tahoma"/>
            <family val="2"/>
          </rPr>
          <t xml:space="preserve">- </t>
        </r>
        <r>
          <rPr>
            <b/>
            <sz val="11"/>
            <color indexed="81"/>
            <rFont val="Tahoma"/>
            <family val="2"/>
          </rPr>
          <t>valori noti Tc_sup/Tc_inf</t>
        </r>
        <r>
          <rPr>
            <sz val="11"/>
            <color indexed="81"/>
            <rFont val="Tahoma"/>
            <family val="2"/>
          </rPr>
          <t xml:space="preserve"> sono quelli della </t>
        </r>
        <r>
          <rPr>
            <b/>
            <sz val="11"/>
            <color indexed="81"/>
            <rFont val="Tahoma"/>
            <family val="2"/>
          </rPr>
          <t>curva composita fredda</t>
        </r>
        <r>
          <rPr>
            <sz val="11"/>
            <color indexed="81"/>
            <rFont val="Tahoma"/>
            <family val="2"/>
          </rPr>
          <t xml:space="preserve">
  relativi all'intervallo ∆H (da colonna C di excel) di riferimento
- </t>
        </r>
        <r>
          <rPr>
            <b/>
            <sz val="11"/>
            <color indexed="81"/>
            <rFont val="Tahoma"/>
            <family val="2"/>
          </rPr>
          <t xml:space="preserve">valori incogniti </t>
        </r>
        <r>
          <rPr>
            <sz val="11"/>
            <color indexed="81"/>
            <rFont val="Tahoma"/>
            <family val="2"/>
          </rPr>
          <t>Tc_sup/Tc_inf (</t>
        </r>
        <r>
          <rPr>
            <b/>
            <sz val="11"/>
            <color indexed="81"/>
            <rFont val="Tahoma"/>
            <family val="2"/>
          </rPr>
          <t>x</t>
        </r>
        <r>
          <rPr>
            <sz val="11"/>
            <color indexed="81"/>
            <rFont val="Tahoma"/>
            <family val="2"/>
          </rPr>
          <t xml:space="preserve">) :
  </t>
        </r>
        <r>
          <rPr>
            <b/>
            <sz val="11"/>
            <color indexed="81"/>
            <rFont val="Tahoma"/>
            <family val="2"/>
          </rPr>
          <t>Tc_sup</t>
        </r>
        <r>
          <rPr>
            <sz val="11"/>
            <color indexed="81"/>
            <rFont val="Tahoma"/>
            <family val="2"/>
          </rPr>
          <t xml:space="preserve">=Tc_inf+Hi/Ci
  </t>
        </r>
        <r>
          <rPr>
            <b/>
            <sz val="11"/>
            <color indexed="81"/>
            <rFont val="Tahoma"/>
            <family val="2"/>
          </rPr>
          <t>Tc_inf</t>
        </r>
        <r>
          <rPr>
            <sz val="11"/>
            <color indexed="81"/>
            <rFont val="Tahoma"/>
            <family val="2"/>
          </rPr>
          <t>=Tc_sup-Hi/Ci</t>
        </r>
      </text>
    </comment>
    <comment ref="N69" authorId="0">
      <text>
        <r>
          <rPr>
            <sz val="11"/>
            <color indexed="81"/>
            <rFont val="Tahoma"/>
            <family val="2"/>
          </rPr>
          <t xml:space="preserve">Utente Windows:
</t>
        </r>
      </text>
    </comment>
    <comment ref="O69" authorId="0">
      <text>
        <r>
          <rPr>
            <sz val="11"/>
            <color indexed="81"/>
            <rFont val="Tahoma"/>
            <family val="2"/>
          </rPr>
          <t>superficie scambiatore</t>
        </r>
      </text>
    </comment>
  </commentList>
</comments>
</file>

<file path=xl/sharedStrings.xml><?xml version="1.0" encoding="utf-8"?>
<sst xmlns="http://schemas.openxmlformats.org/spreadsheetml/2006/main" count="154" uniqueCount="80">
  <si>
    <t>ID_corrente</t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</si>
  <si>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H [kW]</t>
    </r>
  </si>
  <si>
    <t>T_i [K]</t>
  </si>
  <si>
    <t>T_u [K]</t>
  </si>
  <si>
    <t>Dati</t>
  </si>
  <si>
    <t>m*cp [kW/K]</t>
  </si>
  <si>
    <t>Q_in [kW]</t>
  </si>
  <si>
    <t>Q_out [kW]</t>
  </si>
  <si>
    <t>[°C]</t>
  </si>
  <si>
    <t>[K]</t>
  </si>
  <si>
    <t>step_1</t>
  </si>
  <si>
    <t>T_i_RID [K]</t>
  </si>
  <si>
    <t>T_u_RID [K]</t>
  </si>
  <si>
    <t>y1</t>
  </si>
  <si>
    <t>y2</t>
  </si>
  <si>
    <t>s_h_1</t>
  </si>
  <si>
    <t>s_h_2</t>
  </si>
  <si>
    <t>s_h</t>
  </si>
  <si>
    <t>s_c_1</t>
  </si>
  <si>
    <t>s_c_2</t>
  </si>
  <si>
    <t>s_c_3</t>
  </si>
  <si>
    <t>s_c</t>
  </si>
  <si>
    <t>step_3</t>
  </si>
  <si>
    <t>-</t>
  </si>
  <si>
    <t xml:space="preserve">1 + 2 </t>
  </si>
  <si>
    <t>1 + 2</t>
  </si>
  <si>
    <t>Tsup</t>
  </si>
  <si>
    <t>Tinf</t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</si>
  <si>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Tsup/inf</t>
    </r>
  </si>
  <si>
    <r>
      <t xml:space="preserve">Intervallo </t>
    </r>
    <r>
      <rPr>
        <sz val="11"/>
        <color theme="1"/>
        <rFont val="Calibri"/>
        <family val="2"/>
      </rPr>
      <t>∆</t>
    </r>
    <r>
      <rPr>
        <sz val="8.6"/>
        <color theme="1"/>
        <rFont val="Calibri"/>
        <family val="2"/>
      </rPr>
      <t>T</t>
    </r>
  </si>
  <si>
    <t>n°</t>
  </si>
  <si>
    <t>[kW/K]</t>
  </si>
  <si>
    <t>(m*cp)_h</t>
  </si>
  <si>
    <t>(m*cp)_c</t>
  </si>
  <si>
    <t>[kW]</t>
  </si>
  <si>
    <r>
      <t>∆</t>
    </r>
    <r>
      <rPr>
        <sz val="8.6"/>
        <color theme="1"/>
        <rFont val="Calibri"/>
        <family val="2"/>
      </rPr>
      <t>Qi*</t>
    </r>
  </si>
  <si>
    <r>
      <t>∑∆</t>
    </r>
    <r>
      <rPr>
        <sz val="8.6"/>
        <color theme="1"/>
        <rFont val="Calibri"/>
        <family val="2"/>
      </rPr>
      <t>Qi</t>
    </r>
  </si>
  <si>
    <t>∆Qi</t>
  </si>
  <si>
    <t>∆Qi_c</t>
  </si>
  <si>
    <t>∆Qi_h</t>
  </si>
  <si>
    <t>dati grafico</t>
  </si>
  <si>
    <t>Ti</t>
  </si>
  <si>
    <t>step_2.1</t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</si>
  <si>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H</t>
    </r>
  </si>
  <si>
    <t>step_2.2</t>
  </si>
  <si>
    <t>Q_cu</t>
  </si>
  <si>
    <t>Tgrafico</t>
  </si>
  <si>
    <t>Σ∆H</t>
  </si>
  <si>
    <t>step_2.0</t>
  </si>
  <si>
    <t>∆Q [kW]</t>
  </si>
  <si>
    <t>∆Tpinch</t>
  </si>
  <si>
    <t>H_out [kW]</t>
  </si>
  <si>
    <t>H_in [kW]</t>
  </si>
  <si>
    <t>H per il grafico</t>
  </si>
  <si>
    <t>Q_cu min</t>
  </si>
  <si>
    <t>step_4</t>
  </si>
  <si>
    <r>
      <rPr>
        <sz val="11"/>
        <color theme="1"/>
        <rFont val="Calibri"/>
        <family val="2"/>
      </rPr>
      <t>∆</t>
    </r>
    <r>
      <rPr>
        <sz val="8.8000000000000007"/>
        <color theme="1"/>
        <rFont val="Calibri"/>
        <family val="2"/>
      </rPr>
      <t>H_2</t>
    </r>
    <r>
      <rPr>
        <sz val="11"/>
        <color theme="1"/>
        <rFont val="Calibri"/>
        <family val="2"/>
        <scheme val="minor"/>
      </rPr>
      <t/>
    </r>
  </si>
  <si>
    <r>
      <t>∆</t>
    </r>
    <r>
      <rPr>
        <sz val="8.8000000000000007"/>
        <color theme="1"/>
        <rFont val="Calibri"/>
        <family val="2"/>
      </rPr>
      <t>H_1</t>
    </r>
  </si>
  <si>
    <t>Q_hu</t>
  </si>
  <si>
    <t>Th_sup</t>
  </si>
  <si>
    <t>Th_inf</t>
  </si>
  <si>
    <t>Tc_sup</t>
  </si>
  <si>
    <t>Tc_inf</t>
  </si>
  <si>
    <t>H_sup</t>
  </si>
  <si>
    <t>H_inf</t>
  </si>
  <si>
    <r>
      <t>∆</t>
    </r>
    <r>
      <rPr>
        <sz val="8.8000000000000007"/>
        <color theme="1"/>
        <rFont val="Calibri"/>
        <family val="2"/>
      </rPr>
      <t>H</t>
    </r>
  </si>
  <si>
    <t>T_pp</t>
  </si>
  <si>
    <r>
      <t>T_pp+</t>
    </r>
    <r>
      <rPr>
        <sz val="11"/>
        <color theme="1"/>
        <rFont val="Calibri"/>
        <family val="2"/>
      </rPr>
      <t>∆pinch</t>
    </r>
  </si>
  <si>
    <t>t_pinch_point_ridotto</t>
  </si>
  <si>
    <r>
      <t>∆</t>
    </r>
    <r>
      <rPr>
        <sz val="8.8000000000000007"/>
        <color theme="1"/>
        <rFont val="Calibri"/>
        <family val="2"/>
      </rPr>
      <t>H_4</t>
    </r>
  </si>
  <si>
    <r>
      <t>∆</t>
    </r>
    <r>
      <rPr>
        <sz val="8.8000000000000007"/>
        <color theme="1"/>
        <rFont val="Calibri"/>
        <family val="2"/>
      </rPr>
      <t>H_5</t>
    </r>
  </si>
  <si>
    <r>
      <t>∆</t>
    </r>
    <r>
      <rPr>
        <sz val="8.8000000000000007"/>
        <color theme="1"/>
        <rFont val="Calibri"/>
        <family val="2"/>
      </rPr>
      <t>H_6</t>
    </r>
  </si>
  <si>
    <t>S [m2]</t>
  </si>
  <si>
    <t>K [kW(m2°C)]</t>
  </si>
  <si>
    <t>∆T_ml [K]</t>
  </si>
  <si>
    <t>cp [kJ/(kgK)]</t>
  </si>
  <si>
    <t>m [kg/s]</t>
  </si>
  <si>
    <t>∆H_3</t>
  </si>
  <si>
    <r>
      <t>∆</t>
    </r>
    <r>
      <rPr>
        <sz val="8.8000000000000007"/>
        <color theme="1"/>
        <rFont val="Calibri"/>
        <family val="2"/>
      </rPr>
      <t>H_7</t>
    </r>
  </si>
  <si>
    <r>
      <t>∆</t>
    </r>
    <r>
      <rPr>
        <sz val="8.8000000000000007"/>
        <color theme="1"/>
        <rFont val="Calibri"/>
        <family val="2"/>
      </rPr>
      <t>H_8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</si>
</sst>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.6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0"/>
      <color indexed="81"/>
      <name val="Calibri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.8000000000000007"/>
      <color theme="1"/>
      <name val="Calibri"/>
      <family val="2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sz val="11"/>
      <color indexed="81"/>
      <name val="Calibri"/>
      <family val="2"/>
    </font>
    <font>
      <sz val="11"/>
      <color theme="0" tint="-0.1499984740745262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87">
    <border>
      <left/>
      <right/>
      <top/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/>
      <top/>
      <bottom style="thin">
        <color theme="1" tint="4.9989318521683403E-2"/>
      </bottom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 style="thin">
        <color theme="1" tint="0.34998626667073579"/>
      </left>
      <right/>
      <top/>
      <bottom/>
      <diagonal/>
    </border>
    <border>
      <left/>
      <right/>
      <top/>
      <bottom style="thin">
        <color theme="1" tint="0.249977111117893"/>
      </bottom>
      <diagonal/>
    </border>
    <border>
      <left/>
      <right style="thin">
        <color theme="1" tint="0.249977111117893"/>
      </right>
      <top style="thin">
        <color theme="1" tint="0.249977111117893"/>
      </top>
      <bottom/>
      <diagonal/>
    </border>
    <border>
      <left/>
      <right style="thin">
        <color theme="1" tint="0.249977111117893"/>
      </right>
      <top/>
      <bottom/>
      <diagonal/>
    </border>
    <border>
      <left/>
      <right style="thin">
        <color theme="1" tint="0.249977111117893"/>
      </right>
      <top/>
      <bottom style="thin">
        <color theme="1" tint="4.9989318521683403E-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1" tint="4.9989318521683403E-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1" tint="4.9989318521683403E-2"/>
      </bottom>
      <diagonal/>
    </border>
    <border>
      <left/>
      <right/>
      <top style="thin">
        <color rgb="FFFF0000"/>
      </top>
      <bottom/>
      <diagonal/>
    </border>
    <border>
      <left/>
      <right/>
      <top style="thin">
        <color theme="3" tint="0.39997558519241921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3" tint="0.39997558519241921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1" tint="4.9989318521683403E-2"/>
      </top>
      <bottom/>
      <diagonal/>
    </border>
    <border>
      <left/>
      <right style="thin">
        <color theme="0" tint="-0.499984740745262"/>
      </right>
      <top/>
      <bottom style="thin">
        <color rgb="FFFF0000"/>
      </bottom>
      <diagonal/>
    </border>
    <border>
      <left/>
      <right style="thin">
        <color theme="0" tint="-0.499984740745262"/>
      </right>
      <top/>
      <bottom style="thin">
        <color theme="3" tint="0.39997558519241921"/>
      </bottom>
      <diagonal/>
    </border>
    <border>
      <left style="thin">
        <color theme="0" tint="-0.499984740745262"/>
      </left>
      <right/>
      <top style="thin">
        <color theme="3" tint="0.39997558519241921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1" tint="0.249977111117893"/>
      </top>
      <bottom/>
      <diagonal/>
    </border>
    <border>
      <left style="thin">
        <color rgb="FFFF0000"/>
      </left>
      <right/>
      <top style="thin">
        <color theme="3" tint="0.39997558519241921"/>
      </top>
      <bottom/>
      <diagonal/>
    </border>
    <border>
      <left style="thin">
        <color rgb="FFFF0000"/>
      </left>
      <right/>
      <top/>
      <bottom style="thin">
        <color theme="3" tint="0.39997558519241921"/>
      </bottom>
      <diagonal/>
    </border>
    <border>
      <left/>
      <right style="thin">
        <color theme="0" tint="-0.499984740745262"/>
      </right>
      <top style="thin">
        <color rgb="FFFF0000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/>
      <top style="thin">
        <color theme="1" tint="4.9989318521683403E-2"/>
      </top>
      <bottom style="thin">
        <color rgb="FFFF0000"/>
      </bottom>
      <diagonal/>
    </border>
    <border>
      <left/>
      <right/>
      <top style="thin">
        <color theme="1" tint="4.9989318521683403E-2"/>
      </top>
      <bottom/>
      <diagonal/>
    </border>
    <border>
      <left/>
      <right/>
      <top style="thin">
        <color theme="1" tint="4.9989318521683403E-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rgb="FFFF0000"/>
      </right>
      <top/>
      <bottom style="thin">
        <color theme="1" tint="0.499984740745262"/>
      </bottom>
      <diagonal/>
    </border>
    <border>
      <left style="thin">
        <color rgb="FFFF0000"/>
      </left>
      <right style="thin">
        <color rgb="FFFF0000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 style="medium">
        <color theme="1"/>
      </bottom>
      <diagonal/>
    </border>
    <border>
      <left/>
      <right style="thin">
        <color rgb="FFFF0000"/>
      </right>
      <top/>
      <bottom style="medium">
        <color theme="1"/>
      </bottom>
      <diagonal/>
    </border>
    <border>
      <left style="thin">
        <color rgb="FFFF0000"/>
      </left>
      <right/>
      <top/>
      <bottom style="thin">
        <color theme="0" tint="-0.499984740745262"/>
      </bottom>
      <diagonal/>
    </border>
    <border>
      <left/>
      <right style="thin">
        <color rgb="FFFF0000"/>
      </right>
      <top/>
      <bottom style="thin">
        <color theme="0" tint="-0.499984740745262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/>
      <diagonal/>
    </border>
    <border>
      <left style="thin">
        <color theme="1" tint="0.249977111117893"/>
      </left>
      <right style="thin">
        <color theme="1" tint="0.249977111117893"/>
      </right>
      <top/>
      <bottom/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/>
      <right/>
      <top style="thin">
        <color rgb="FFFF0000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FF0000"/>
      </left>
      <right style="thin">
        <color theme="1" tint="0.499984740745262"/>
      </right>
      <top style="thin">
        <color theme="0" tint="-0.499984740745262"/>
      </top>
      <bottom/>
      <diagonal/>
    </border>
    <border>
      <left style="thin">
        <color rgb="FFFF0000"/>
      </left>
      <right style="thin">
        <color theme="1" tint="0.499984740745262"/>
      </right>
      <top/>
      <bottom/>
      <diagonal/>
    </border>
    <border>
      <left style="thin">
        <color rgb="FFFF0000"/>
      </left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 style="thin">
        <color rgb="FFFF000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rgb="FFFF0000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rgb="FFFF0000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rgb="FFFF0000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rgb="FFFF0000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rgb="FFFF0000"/>
      </right>
      <top style="thin">
        <color theme="0" tint="-0.499984740745262"/>
      </top>
      <bottom/>
      <diagonal/>
    </border>
    <border>
      <left/>
      <right style="thin">
        <color rgb="FFFF0000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10" fillId="2" borderId="50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0" fillId="3" borderId="8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1" fontId="0" fillId="6" borderId="8" xfId="0" applyNumberFormat="1" applyFill="1" applyBorder="1" applyAlignment="1">
      <alignment horizontal="center" vertical="center"/>
    </xf>
    <xf numFmtId="1" fontId="0" fillId="6" borderId="9" xfId="0" applyNumberFormat="1" applyFill="1" applyBorder="1" applyAlignment="1">
      <alignment horizontal="center" vertical="center"/>
    </xf>
    <xf numFmtId="1" fontId="0" fillId="6" borderId="5" xfId="0" applyNumberFormat="1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16" fontId="0" fillId="3" borderId="9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0" xfId="0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6" borderId="55" xfId="0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" fillId="2" borderId="60" xfId="0" applyFont="1" applyFill="1" applyBorder="1" applyAlignment="1">
      <alignment horizontal="center" vertical="center"/>
    </xf>
    <xf numFmtId="0" fontId="1" fillId="3" borderId="6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1" xfId="0" applyFill="1" applyBorder="1" applyAlignment="1">
      <alignment horizontal="center" vertical="center"/>
    </xf>
    <xf numFmtId="0" fontId="0" fillId="3" borderId="72" xfId="0" applyFill="1" applyBorder="1" applyAlignment="1">
      <alignment horizontal="center" vertical="center"/>
    </xf>
    <xf numFmtId="164" fontId="0" fillId="0" borderId="73" xfId="0" applyNumberFormat="1" applyBorder="1" applyAlignment="1">
      <alignment horizontal="center" vertical="center"/>
    </xf>
    <xf numFmtId="164" fontId="0" fillId="0" borderId="74" xfId="0" applyNumberFormat="1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0" fillId="6" borderId="79" xfId="0" applyFill="1" applyBorder="1" applyAlignment="1">
      <alignment horizontal="center" vertical="center"/>
    </xf>
    <xf numFmtId="0" fontId="0" fillId="6" borderId="80" xfId="0" applyFill="1" applyBorder="1" applyAlignment="1">
      <alignment horizontal="center" vertical="center"/>
    </xf>
    <xf numFmtId="0" fontId="0" fillId="3" borderId="81" xfId="0" applyFill="1" applyBorder="1" applyAlignment="1">
      <alignment horizontal="center" vertical="center"/>
    </xf>
    <xf numFmtId="0" fontId="0" fillId="6" borderId="81" xfId="0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2" xfId="0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11" fillId="0" borderId="65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0" fillId="0" borderId="66" xfId="0" applyFill="1" applyBorder="1" applyAlignment="1">
      <alignment horizontal="center" vertical="center"/>
    </xf>
    <xf numFmtId="0" fontId="0" fillId="0" borderId="67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2" fontId="0" fillId="7" borderId="68" xfId="0" applyNumberFormat="1" applyFill="1" applyBorder="1" applyAlignment="1">
      <alignment horizontal="center" vertical="center"/>
    </xf>
    <xf numFmtId="2" fontId="0" fillId="7" borderId="69" xfId="0" applyNumberFormat="1" applyFill="1" applyBorder="1" applyAlignment="1">
      <alignment horizontal="center" vertical="center"/>
    </xf>
    <xf numFmtId="0" fontId="0" fillId="7" borderId="69" xfId="0" applyFill="1" applyBorder="1" applyAlignment="1">
      <alignment horizontal="center" vertical="center"/>
    </xf>
    <xf numFmtId="0" fontId="0" fillId="7" borderId="70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6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58" xfId="0" applyFill="1" applyBorder="1" applyAlignment="1">
      <alignment horizontal="center" vertical="center"/>
    </xf>
    <xf numFmtId="0" fontId="0" fillId="0" borderId="67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6600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 b="0"/>
              <a:t>grafico T- </a:t>
            </a:r>
            <a:r>
              <a:rPr lang="it-IT" b="0">
                <a:latin typeface="Calibri"/>
              </a:rPr>
              <a:t>∆H</a:t>
            </a:r>
            <a:endParaRPr lang="it-IT" b="0"/>
          </a:p>
          <a:p>
            <a:pPr>
              <a:defRPr/>
            </a:pPr>
            <a:r>
              <a:rPr lang="it-IT" sz="1200" b="0"/>
              <a:t>(</a:t>
            </a:r>
            <a:r>
              <a:rPr lang="it-IT" sz="1200" b="1"/>
              <a:t>step_1</a:t>
            </a:r>
            <a:r>
              <a:rPr lang="it-IT" sz="1200" b="0"/>
              <a:t>)</a:t>
            </a:r>
          </a:p>
        </c:rich>
      </c:tx>
      <c:layout>
        <c:manualLayout>
          <c:xMode val="edge"/>
          <c:yMode val="edge"/>
          <c:x val="0.3850790475697794"/>
          <c:y val="8.4113754463291113E-2"/>
        </c:manualLayout>
      </c:layout>
    </c:title>
    <c:plotArea>
      <c:layout>
        <c:manualLayout>
          <c:layoutTarget val="inner"/>
          <c:xMode val="edge"/>
          <c:yMode val="edge"/>
          <c:x val="7.917076856948739E-2"/>
          <c:y val="4.7937130517091912E-2"/>
          <c:w val="0.86068675236114189"/>
          <c:h val="0.83849865546873592"/>
        </c:manualLayout>
      </c:layout>
      <c:scatterChart>
        <c:scatterStyle val="lineMarker"/>
        <c:ser>
          <c:idx val="1"/>
          <c:order val="0"/>
          <c:tx>
            <c:strRef>
              <c:f>p_a_compito_matricola_5008996!$I$5</c:f>
              <c:strCache>
                <c:ptCount val="1"/>
                <c:pt idx="0">
                  <c:v>s_h_1</c:v>
                </c:pt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dLbls>
            <c:dLblPos val="t"/>
            <c:showVal val="1"/>
            <c:showCatName val="1"/>
          </c:dLbls>
          <c:xVal>
            <c:numRef>
              <c:f>p_a_compito_matricola_5008996!$Q$5:$R$5</c:f>
              <c:numCache>
                <c:formatCode>General</c:formatCode>
                <c:ptCount val="2"/>
                <c:pt idx="0">
                  <c:v>115</c:v>
                </c:pt>
                <c:pt idx="1">
                  <c:v>0</c:v>
                </c:pt>
              </c:numCache>
            </c:numRef>
          </c:xVal>
          <c:yVal>
            <c:numRef>
              <c:f>p_a_compito_matricola_5008996!$J$5:$K$5</c:f>
              <c:numCache>
                <c:formatCode>General</c:formatCode>
                <c:ptCount val="2"/>
                <c:pt idx="0">
                  <c:v>475</c:v>
                </c:pt>
                <c:pt idx="1">
                  <c:v>360</c:v>
                </c:pt>
              </c:numCache>
            </c:numRef>
          </c:yVal>
        </c:ser>
        <c:ser>
          <c:idx val="2"/>
          <c:order val="1"/>
          <c:tx>
            <c:strRef>
              <c:f>p_a_compito_matricola_5008996!$I$6</c:f>
              <c:strCache>
                <c:ptCount val="1"/>
                <c:pt idx="0">
                  <c:v>s_h_2</c:v>
                </c:pt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dLbls>
            <c:dLblPos val="t"/>
            <c:showVal val="1"/>
            <c:showCatName val="1"/>
          </c:dLbls>
          <c:xVal>
            <c:numRef>
              <c:f>p_a_compito_matricola_5008996!$Q$6:$R$6</c:f>
              <c:numCache>
                <c:formatCode>General</c:formatCode>
                <c:ptCount val="2"/>
                <c:pt idx="0">
                  <c:v>840</c:v>
                </c:pt>
                <c:pt idx="1">
                  <c:v>570</c:v>
                </c:pt>
              </c:numCache>
            </c:numRef>
          </c:xVal>
          <c:yVal>
            <c:numRef>
              <c:f>p_a_compito_matricola_5008996!$J$6:$K$6</c:f>
              <c:numCache>
                <c:formatCode>General</c:formatCode>
                <c:ptCount val="2"/>
                <c:pt idx="0">
                  <c:v>400</c:v>
                </c:pt>
                <c:pt idx="1">
                  <c:v>310</c:v>
                </c:pt>
              </c:numCache>
            </c:numRef>
          </c:yVal>
        </c:ser>
        <c:ser>
          <c:idx val="3"/>
          <c:order val="2"/>
          <c:tx>
            <c:strRef>
              <c:f>p_a_compito_matricola_5008996!$I$7</c:f>
              <c:strCache>
                <c:ptCount val="1"/>
              </c:strCache>
            </c:strRef>
          </c:tx>
          <c:spPr>
            <a:ln>
              <a:tailEnd type="arrow"/>
            </a:ln>
          </c:spPr>
          <c:xVal>
            <c:numRef>
              <c:f>p_a_compito_matricola_5008996!$Q$7:$R$7</c:f>
              <c:numCache>
                <c:formatCode>General</c:formatCode>
                <c:ptCount val="2"/>
              </c:numCache>
            </c:numRef>
          </c:xVal>
          <c:yVal>
            <c:numRef>
              <c:f>p_a_compito_matricola_5008996!$J$7:$K$7</c:f>
              <c:numCache>
                <c:formatCode>General</c:formatCode>
                <c:ptCount val="2"/>
              </c:numCache>
            </c:numRef>
          </c:yVal>
        </c:ser>
        <c:ser>
          <c:idx val="4"/>
          <c:order val="3"/>
          <c:tx>
            <c:strRef>
              <c:f>p_a_compito_matricola_5008996!$I$8</c:f>
              <c:strCache>
                <c:ptCount val="1"/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xVal>
            <c:numRef>
              <c:f>p_a_compito_matricola_5008996!$Q$8:$R$8</c:f>
              <c:numCache>
                <c:formatCode>General</c:formatCode>
                <c:ptCount val="2"/>
              </c:numCache>
            </c:numRef>
          </c:xVal>
          <c:yVal>
            <c:numRef>
              <c:f>p_a_compito_matricola_5008996!$J$8:$K$8</c:f>
              <c:numCache>
                <c:formatCode>General</c:formatCode>
                <c:ptCount val="2"/>
              </c:numCache>
            </c:numRef>
          </c:yVal>
        </c:ser>
        <c:ser>
          <c:idx val="5"/>
          <c:order val="4"/>
          <c:tx>
            <c:strRef>
              <c:f>p_a_compito_matricola_5008996!$I$11</c:f>
              <c:strCache>
                <c:ptCount val="1"/>
                <c:pt idx="0">
                  <c:v>s_c_1</c:v>
                </c:pt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dLbls>
            <c:dLblPos val="t"/>
            <c:showVal val="1"/>
            <c:showCatName val="1"/>
          </c:dLbls>
          <c:xVal>
            <c:numRef>
              <c:f>p_a_compito_matricola_5008996!$Q$11:$R$11</c:f>
              <c:numCache>
                <c:formatCode>General</c:formatCode>
                <c:ptCount val="2"/>
                <c:pt idx="0">
                  <c:v>90</c:v>
                </c:pt>
                <c:pt idx="1">
                  <c:v>225</c:v>
                </c:pt>
              </c:numCache>
            </c:numRef>
          </c:xVal>
          <c:yVal>
            <c:numRef>
              <c:f>p_a_compito_matricola_5008996!$J$11:$K$11</c:f>
              <c:numCache>
                <c:formatCode>General</c:formatCode>
                <c:ptCount val="2"/>
                <c:pt idx="0">
                  <c:v>300</c:v>
                </c:pt>
                <c:pt idx="1">
                  <c:v>390</c:v>
                </c:pt>
              </c:numCache>
            </c:numRef>
          </c:yVal>
        </c:ser>
        <c:ser>
          <c:idx val="6"/>
          <c:order val="5"/>
          <c:tx>
            <c:strRef>
              <c:f>p_a_compito_matricola_5008996!$I$12</c:f>
              <c:strCache>
                <c:ptCount val="1"/>
                <c:pt idx="0">
                  <c:v>s_c_2</c:v>
                </c:pt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dLbls>
            <c:dLblPos val="t"/>
            <c:showVal val="1"/>
            <c:showCatName val="1"/>
          </c:dLbls>
          <c:xVal>
            <c:numRef>
              <c:f>p_a_compito_matricola_5008996!$Q$12:$R$12</c:f>
              <c:numCache>
                <c:formatCode>General</c:formatCode>
                <c:ptCount val="2"/>
                <c:pt idx="0">
                  <c:v>1560</c:v>
                </c:pt>
                <c:pt idx="1">
                  <c:v>1860</c:v>
                </c:pt>
              </c:numCache>
            </c:numRef>
          </c:xVal>
          <c:yVal>
            <c:numRef>
              <c:f>p_a_compito_matricola_5008996!$J$12:$K$12</c:f>
              <c:numCache>
                <c:formatCode>General</c:formatCode>
                <c:ptCount val="2"/>
                <c:pt idx="0">
                  <c:v>320</c:v>
                </c:pt>
                <c:pt idx="1">
                  <c:v>370</c:v>
                </c:pt>
              </c:numCache>
            </c:numRef>
          </c:yVal>
        </c:ser>
        <c:ser>
          <c:idx val="7"/>
          <c:order val="6"/>
          <c:tx>
            <c:strRef>
              <c:f>p_a_compito_matricola_5008996!$I$13</c:f>
              <c:strCache>
                <c:ptCount val="1"/>
                <c:pt idx="0">
                  <c:v>s_c_3</c:v>
                </c:pt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dLbls>
            <c:dLblPos val="t"/>
            <c:showVal val="1"/>
            <c:showCatName val="1"/>
          </c:dLbls>
          <c:xVal>
            <c:numRef>
              <c:f>p_a_compito_matricola_5008996!$Q$13:$R$13</c:f>
              <c:numCache>
                <c:formatCode>General</c:formatCode>
                <c:ptCount val="2"/>
                <c:pt idx="0">
                  <c:v>480</c:v>
                </c:pt>
                <c:pt idx="1">
                  <c:v>540</c:v>
                </c:pt>
              </c:numCache>
            </c:numRef>
          </c:xVal>
          <c:yVal>
            <c:numRef>
              <c:f>p_a_compito_matricola_5008996!$J$13:$K$13</c:f>
              <c:numCache>
                <c:formatCode>General</c:formatCode>
                <c:ptCount val="2"/>
                <c:pt idx="0">
                  <c:v>420</c:v>
                </c:pt>
                <c:pt idx="1">
                  <c:v>450</c:v>
                </c:pt>
              </c:numCache>
            </c:numRef>
          </c:yVal>
        </c:ser>
        <c:ser>
          <c:idx val="8"/>
          <c:order val="7"/>
          <c:tx>
            <c:strRef>
              <c:f>p_a_compito_matricola_5008996!$I$14</c:f>
              <c:strCache>
                <c:ptCount val="1"/>
              </c:strCache>
            </c:strRef>
          </c:tx>
          <c:spPr>
            <a:ln>
              <a:tailEnd type="arrow"/>
            </a:ln>
          </c:spPr>
          <c:xVal>
            <c:numRef>
              <c:f>p_a_compito_matricola_5008996!$Q$14:$R$14</c:f>
              <c:numCache>
                <c:formatCode>General</c:formatCode>
                <c:ptCount val="2"/>
              </c:numCache>
            </c:numRef>
          </c:xVal>
          <c:yVal>
            <c:numRef>
              <c:f>p_a_compito_matricola_5008996!$J$14:$K$14</c:f>
              <c:numCache>
                <c:formatCode>General</c:formatCode>
                <c:ptCount val="2"/>
              </c:numCache>
            </c:numRef>
          </c:yVal>
        </c:ser>
        <c:ser>
          <c:idx val="0"/>
          <c:order val="8"/>
          <c:tx>
            <c:strRef>
              <c:f>p_a_compito_matricola_5008996!$I$9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p_a_compito_matricola_5008996!$Q$9:$R$9</c:f>
              <c:numCache>
                <c:formatCode>General</c:formatCode>
                <c:ptCount val="2"/>
              </c:numCache>
            </c:numRef>
          </c:xVal>
          <c:yVal>
            <c:numRef>
              <c:f>p_a_compito_matricola_5008996!$J$9:$K$9</c:f>
              <c:numCache>
                <c:formatCode>General</c:formatCode>
                <c:ptCount val="2"/>
              </c:numCache>
            </c:numRef>
          </c:yVal>
        </c:ser>
        <c:ser>
          <c:idx val="9"/>
          <c:order val="9"/>
          <c:tx>
            <c:strRef>
              <c:f>p_a_compito_matricola_5008996!$I$15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p_a_compito_matricola_5008996!$Q$15:$R$15</c:f>
              <c:numCache>
                <c:formatCode>General</c:formatCode>
                <c:ptCount val="2"/>
              </c:numCache>
            </c:numRef>
          </c:xVal>
          <c:yVal>
            <c:numRef>
              <c:f>p_a_compito_matricola_5008996!$J$15:$K$15</c:f>
              <c:numCache>
                <c:formatCode>General</c:formatCode>
                <c:ptCount val="2"/>
              </c:numCache>
            </c:numRef>
          </c:yVal>
        </c:ser>
        <c:axId val="112057344"/>
        <c:axId val="158880896"/>
      </c:scatterChart>
      <c:valAx>
        <c:axId val="112057344"/>
        <c:scaling>
          <c:orientation val="minMax"/>
        </c:scaling>
        <c:axPos val="b"/>
        <c:numFmt formatCode="General" sourceLinked="1"/>
        <c:tickLblPos val="nextTo"/>
        <c:crossAx val="158880896"/>
        <c:crosses val="autoZero"/>
        <c:crossBetween val="midCat"/>
      </c:valAx>
      <c:valAx>
        <c:axId val="158880896"/>
        <c:scaling>
          <c:orientation val="minMax"/>
          <c:min val="250"/>
        </c:scaling>
        <c:axPos val="l"/>
        <c:majorGridlines/>
        <c:numFmt formatCode="General" sourceLinked="1"/>
        <c:tickLblPos val="nextTo"/>
        <c:crossAx val="112057344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baseline="0"/>
              <a:t>[</a:t>
            </a:r>
            <a:r>
              <a:rPr lang="it-IT" sz="1400" b="1" i="0" baseline="0"/>
              <a:t>step_2.0</a:t>
            </a:r>
            <a:r>
              <a:rPr lang="it-IT" sz="1400" b="0" i="0" baseline="0"/>
              <a:t>]</a:t>
            </a:r>
            <a:r>
              <a:rPr lang="it-IT" sz="1400" b="1" i="0" baseline="0"/>
              <a:t> </a:t>
            </a:r>
            <a:r>
              <a:rPr lang="it-IT" sz="1400" b="0"/>
              <a:t>diagramma delle temperature modificate :</a:t>
            </a:r>
            <a:r>
              <a:rPr lang="it-IT" sz="1400" b="0" baseline="0"/>
              <a:t> sull'ascissa le temperature [K] </a:t>
            </a:r>
            <a:endParaRPr lang="it-IT" sz="1400" b="0"/>
          </a:p>
        </c:rich>
      </c:tx>
      <c:layout>
        <c:manualLayout>
          <c:xMode val="edge"/>
          <c:yMode val="edge"/>
          <c:x val="0.14816241406339625"/>
          <c:y val="4.7769147792483264E-2"/>
        </c:manualLayout>
      </c:layout>
    </c:title>
    <c:plotArea>
      <c:layout>
        <c:manualLayout>
          <c:layoutTarget val="inner"/>
          <c:xMode val="edge"/>
          <c:yMode val="edge"/>
          <c:x val="4.7802026264721603E-2"/>
          <c:y val="0.25104555591068239"/>
          <c:w val="0.92544737288672452"/>
          <c:h val="0.56263983118562411"/>
        </c:manualLayout>
      </c:layout>
      <c:scatterChart>
        <c:scatterStyle val="lineMarker"/>
        <c:ser>
          <c:idx val="1"/>
          <c:order val="0"/>
          <c:tx>
            <c:strRef>
              <c:f>p_a_compito_matricola_5008996!$I$5</c:f>
              <c:strCache>
                <c:ptCount val="1"/>
                <c:pt idx="0">
                  <c:v>s_h_1</c:v>
                </c:pt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dLbls>
            <c:dLblPos val="t"/>
            <c:showCatName val="1"/>
          </c:dLbls>
          <c:xVal>
            <c:numRef>
              <c:f>p_a_compito_matricola_5008996!$B$29:$C$29</c:f>
              <c:numCache>
                <c:formatCode>General</c:formatCode>
                <c:ptCount val="2"/>
                <c:pt idx="0">
                  <c:v>470</c:v>
                </c:pt>
                <c:pt idx="1">
                  <c:v>355</c:v>
                </c:pt>
              </c:numCache>
            </c:numRef>
          </c:xVal>
          <c:yVal>
            <c:numRef>
              <c:f>p_a_compito_matricola_5008996!$D$29:$E$29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yVal>
        </c:ser>
        <c:ser>
          <c:idx val="2"/>
          <c:order val="1"/>
          <c:tx>
            <c:strRef>
              <c:f>p_a_compito_matricola_5008996!$I$6</c:f>
              <c:strCache>
                <c:ptCount val="1"/>
                <c:pt idx="0">
                  <c:v>s_h_2</c:v>
                </c:pt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dLbls>
            <c:dLblPos val="t"/>
            <c:showCatName val="1"/>
          </c:dLbls>
          <c:xVal>
            <c:numRef>
              <c:f>p_a_compito_matricola_5008996!$B$30:$C$30</c:f>
              <c:numCache>
                <c:formatCode>General</c:formatCode>
                <c:ptCount val="2"/>
                <c:pt idx="0">
                  <c:v>395</c:v>
                </c:pt>
                <c:pt idx="1">
                  <c:v>305</c:v>
                </c:pt>
              </c:numCache>
            </c:numRef>
          </c:xVal>
          <c:yVal>
            <c:numRef>
              <c:f>p_a_compito_matricola_5008996!$D$30:$E$30</c:f>
              <c:numCache>
                <c:formatCode>General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yVal>
        </c:ser>
        <c:ser>
          <c:idx val="3"/>
          <c:order val="2"/>
          <c:tx>
            <c:strRef>
              <c:f>p_a_compito_matricola_5008996!$I$7</c:f>
              <c:strCache>
                <c:ptCount val="1"/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xVal>
            <c:numRef>
              <c:f>p_a_compito_matricola_5008996!$B$31:$C$31</c:f>
              <c:numCache>
                <c:formatCode>General</c:formatCode>
                <c:ptCount val="2"/>
              </c:numCache>
            </c:numRef>
          </c:xVal>
          <c:yVal>
            <c:numRef>
              <c:f>p_a_compito_matricola_5008996!$D$31:$E$31</c:f>
              <c:numCache>
                <c:formatCode>General</c:formatCode>
                <c:ptCount val="2"/>
              </c:numCache>
            </c:numRef>
          </c:yVal>
        </c:ser>
        <c:ser>
          <c:idx val="4"/>
          <c:order val="3"/>
          <c:tx>
            <c:strRef>
              <c:f>p_a_compito_matricola_5008996!$I$8</c:f>
              <c:strCache>
                <c:ptCount val="1"/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xVal>
            <c:numRef>
              <c:f>p_a_compito_matricola_5008996!$B$32:$C$32</c:f>
              <c:numCache>
                <c:formatCode>General</c:formatCode>
                <c:ptCount val="2"/>
              </c:numCache>
            </c:numRef>
          </c:xVal>
          <c:yVal>
            <c:numRef>
              <c:f>p_a_compito_matricola_5008996!$D$32:$E$32</c:f>
              <c:numCache>
                <c:formatCode>General</c:formatCode>
                <c:ptCount val="2"/>
              </c:numCache>
            </c:numRef>
          </c:yVal>
        </c:ser>
        <c:ser>
          <c:idx val="5"/>
          <c:order val="4"/>
          <c:tx>
            <c:strRef>
              <c:f>p_a_compito_matricola_5008996!$I$11</c:f>
              <c:strCache>
                <c:ptCount val="1"/>
                <c:pt idx="0">
                  <c:v>s_c_1</c:v>
                </c:pt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dLbls>
            <c:dLblPos val="t"/>
            <c:showCatName val="1"/>
          </c:dLbls>
          <c:xVal>
            <c:numRef>
              <c:f>p_a_compito_matricola_5008996!$B$35:$C$35</c:f>
              <c:numCache>
                <c:formatCode>General</c:formatCode>
                <c:ptCount val="2"/>
                <c:pt idx="0">
                  <c:v>305</c:v>
                </c:pt>
                <c:pt idx="1">
                  <c:v>395</c:v>
                </c:pt>
              </c:numCache>
            </c:numRef>
          </c:xVal>
          <c:yVal>
            <c:numRef>
              <c:f>p_a_compito_matricola_5008996!$D$35:$E$35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</c:ser>
        <c:ser>
          <c:idx val="6"/>
          <c:order val="5"/>
          <c:tx>
            <c:strRef>
              <c:f>p_a_compito_matricola_5008996!$I$12</c:f>
              <c:strCache>
                <c:ptCount val="1"/>
                <c:pt idx="0">
                  <c:v>s_c_2</c:v>
                </c:pt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dLbls>
            <c:dLblPos val="t"/>
            <c:showCatName val="1"/>
          </c:dLbls>
          <c:xVal>
            <c:numRef>
              <c:f>p_a_compito_matricola_5008996!$B$36:$C$36</c:f>
              <c:numCache>
                <c:formatCode>General</c:formatCode>
                <c:ptCount val="2"/>
                <c:pt idx="0">
                  <c:v>325</c:v>
                </c:pt>
                <c:pt idx="1">
                  <c:v>375</c:v>
                </c:pt>
              </c:numCache>
            </c:numRef>
          </c:xVal>
          <c:yVal>
            <c:numRef>
              <c:f>p_a_compito_matricola_5008996!$D$36:$E$36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yVal>
        </c:ser>
        <c:ser>
          <c:idx val="7"/>
          <c:order val="6"/>
          <c:tx>
            <c:strRef>
              <c:f>p_a_compito_matricola_5008996!$I$13</c:f>
              <c:strCache>
                <c:ptCount val="1"/>
                <c:pt idx="0">
                  <c:v>s_c_3</c:v>
                </c:pt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dLbls>
            <c:dLblPos val="t"/>
            <c:showCatName val="1"/>
          </c:dLbls>
          <c:xVal>
            <c:numRef>
              <c:f>p_a_compito_matricola_5008996!$B$37:$C$37</c:f>
              <c:numCache>
                <c:formatCode>General</c:formatCode>
                <c:ptCount val="2"/>
                <c:pt idx="0">
                  <c:v>425</c:v>
                </c:pt>
                <c:pt idx="1">
                  <c:v>455</c:v>
                </c:pt>
              </c:numCache>
            </c:numRef>
          </c:xVal>
          <c:yVal>
            <c:numRef>
              <c:f>p_a_compito_matricola_5008996!$D$37:$E$37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yVal>
        </c:ser>
        <c:ser>
          <c:idx val="8"/>
          <c:order val="7"/>
          <c:tx>
            <c:strRef>
              <c:f>p_a_compito_matricola_5008996!$I$14</c:f>
              <c:strCache>
                <c:ptCount val="1"/>
              </c:strCache>
            </c:strRef>
          </c:tx>
          <c:spPr>
            <a:ln>
              <a:tailEnd type="arrow"/>
            </a:ln>
          </c:spPr>
          <c:marker>
            <c:symbol val="none"/>
          </c:marker>
          <c:xVal>
            <c:numRef>
              <c:f>p_a_compito_matricola_5008996!$B$38:$C$38</c:f>
              <c:numCache>
                <c:formatCode>General</c:formatCode>
                <c:ptCount val="2"/>
              </c:numCache>
            </c:numRef>
          </c:xVal>
          <c:yVal>
            <c:numRef>
              <c:f>p_a_compito_matricola_5008996!$D$38:$E$38</c:f>
              <c:numCache>
                <c:formatCode>General</c:formatCode>
                <c:ptCount val="2"/>
              </c:numCache>
            </c:numRef>
          </c:yVal>
        </c:ser>
        <c:ser>
          <c:idx val="0"/>
          <c:order val="8"/>
          <c:tx>
            <c:strRef>
              <c:f>p_a_compito_matricola_5008996!$A$33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p_a_compito_matricola_5008996!$B$33:$C$33</c:f>
              <c:numCache>
                <c:formatCode>General</c:formatCode>
                <c:ptCount val="2"/>
              </c:numCache>
            </c:numRef>
          </c:xVal>
          <c:yVal>
            <c:numRef>
              <c:f>p_a_compito_matricola_5008996!$D$33:$E$33</c:f>
              <c:numCache>
                <c:formatCode>General</c:formatCode>
                <c:ptCount val="2"/>
              </c:numCache>
            </c:numRef>
          </c:yVal>
        </c:ser>
        <c:ser>
          <c:idx val="9"/>
          <c:order val="9"/>
          <c:tx>
            <c:strRef>
              <c:f>p_a_compito_matricola_5008996!$A$39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p_a_compito_matricola_5008996!$B$39:$C$39</c:f>
              <c:numCache>
                <c:formatCode>General</c:formatCode>
                <c:ptCount val="2"/>
              </c:numCache>
            </c:numRef>
          </c:xVal>
          <c:yVal>
            <c:numRef>
              <c:f>p_a_compito_matricola_5008996!$D$39:$E$39</c:f>
              <c:numCache>
                <c:formatCode>General</c:formatCode>
                <c:ptCount val="2"/>
              </c:numCache>
            </c:numRef>
          </c:yVal>
        </c:ser>
        <c:axId val="83077376"/>
        <c:axId val="83386368"/>
      </c:scatterChart>
      <c:valAx>
        <c:axId val="83077376"/>
        <c:scaling>
          <c:orientation val="minMax"/>
          <c:min val="275"/>
        </c:scaling>
        <c:axPos val="b"/>
        <c:numFmt formatCode="General" sourceLinked="1"/>
        <c:tickLblPos val="nextTo"/>
        <c:crossAx val="83386368"/>
        <c:crosses val="autoZero"/>
        <c:crossBetween val="midCat"/>
      </c:valAx>
      <c:valAx>
        <c:axId val="83386368"/>
        <c:scaling>
          <c:orientation val="minMax"/>
          <c:max val="11"/>
          <c:min val="0"/>
        </c:scaling>
        <c:axPos val="l"/>
        <c:majorGridlines/>
        <c:numFmt formatCode="General" sourceLinked="1"/>
        <c:tickLblPos val="nextTo"/>
        <c:crossAx val="83077376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baseline="0"/>
              <a:t>[</a:t>
            </a:r>
            <a:r>
              <a:rPr lang="it-IT" sz="1400" b="1" i="0" baseline="0"/>
              <a:t>step_3</a:t>
            </a:r>
            <a:r>
              <a:rPr lang="it-IT" sz="1400" b="0" i="0" baseline="0"/>
              <a:t>]</a:t>
            </a:r>
            <a:r>
              <a:rPr lang="it-IT" sz="1400" b="1" i="0" baseline="0"/>
              <a:t> </a:t>
            </a:r>
            <a:r>
              <a:rPr lang="it-IT" sz="1400" b="0"/>
              <a:t>Grand Composite</a:t>
            </a:r>
            <a:r>
              <a:rPr lang="it-IT" sz="1400" b="0" baseline="0"/>
              <a:t> </a:t>
            </a:r>
            <a:r>
              <a:rPr lang="it-IT" sz="1400" b="0"/>
              <a:t>Curve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pinch_analysis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circle"/>
            <c:size val="7"/>
            <c:spPr>
              <a:noFill/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dLbls>
            <c:dLblPos val="b"/>
            <c:showVal val="1"/>
            <c:showCatName val="1"/>
          </c:dLbls>
          <c:xVal>
            <c:numRef>
              <c:f>p_a_compito_matricola_5008996!$AF$29:$AF$44</c:f>
              <c:numCache>
                <c:formatCode>General</c:formatCode>
                <c:ptCount val="16"/>
                <c:pt idx="0">
                  <c:v>140</c:v>
                </c:pt>
                <c:pt idx="1">
                  <c:v>155</c:v>
                </c:pt>
                <c:pt idx="2">
                  <c:v>125</c:v>
                </c:pt>
                <c:pt idx="3">
                  <c:v>155</c:v>
                </c:pt>
                <c:pt idx="4">
                  <c:v>205</c:v>
                </c:pt>
                <c:pt idx="5">
                  <c:v>135</c:v>
                </c:pt>
                <c:pt idx="6">
                  <c:v>0</c:v>
                </c:pt>
                <c:pt idx="7">
                  <c:v>30</c:v>
                </c:pt>
              </c:numCache>
            </c:numRef>
          </c:xVal>
          <c:yVal>
            <c:numRef>
              <c:f>p_a_compito_matricola_5008996!$AG$29:$AG$44</c:f>
              <c:numCache>
                <c:formatCode>General</c:formatCode>
                <c:ptCount val="16"/>
                <c:pt idx="0">
                  <c:v>470</c:v>
                </c:pt>
                <c:pt idx="1">
                  <c:v>455</c:v>
                </c:pt>
                <c:pt idx="2">
                  <c:v>425</c:v>
                </c:pt>
                <c:pt idx="3">
                  <c:v>395</c:v>
                </c:pt>
                <c:pt idx="4">
                  <c:v>375</c:v>
                </c:pt>
                <c:pt idx="5">
                  <c:v>355</c:v>
                </c:pt>
                <c:pt idx="6">
                  <c:v>325</c:v>
                </c:pt>
                <c:pt idx="7">
                  <c:v>305</c:v>
                </c:pt>
              </c:numCache>
            </c:numRef>
          </c:yVal>
        </c:ser>
        <c:axId val="83393920"/>
        <c:axId val="83395712"/>
      </c:scatterChart>
      <c:valAx>
        <c:axId val="83393920"/>
        <c:scaling>
          <c:orientation val="minMax"/>
        </c:scaling>
        <c:axPos val="b"/>
        <c:numFmt formatCode="General" sourceLinked="1"/>
        <c:tickLblPos val="nextTo"/>
        <c:crossAx val="83395712"/>
        <c:crosses val="autoZero"/>
        <c:crossBetween val="midCat"/>
      </c:valAx>
      <c:valAx>
        <c:axId val="83395712"/>
        <c:scaling>
          <c:orientation val="minMax"/>
          <c:min val="250"/>
        </c:scaling>
        <c:axPos val="l"/>
        <c:majorGridlines/>
        <c:numFmt formatCode="General" sourceLinked="1"/>
        <c:tickLblPos val="nextTo"/>
        <c:crossAx val="83393920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baseline="0"/>
              <a:t>[</a:t>
            </a:r>
            <a:r>
              <a:rPr lang="it-IT" sz="1400" b="1" i="0" baseline="0"/>
              <a:t>step_2.1_2.2</a:t>
            </a:r>
            <a:r>
              <a:rPr lang="it-IT" sz="1400" b="0" i="0" baseline="0"/>
              <a:t>]</a:t>
            </a:r>
            <a:r>
              <a:rPr lang="it-IT" sz="1400" b="1" i="0" baseline="0"/>
              <a:t> </a:t>
            </a:r>
            <a:r>
              <a:rPr lang="it-IT" sz="1400" b="0"/>
              <a:t>Curve</a:t>
            </a:r>
            <a:r>
              <a:rPr lang="it-IT" sz="1400" b="0" baseline="0"/>
              <a:t> composite (calda e fredda) del sistema</a:t>
            </a:r>
            <a:endParaRPr lang="it-IT" sz="1400" b="0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hot_stream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circle"/>
            <c:size val="6"/>
            <c:spPr>
              <a:noFill/>
              <a:ln>
                <a:solidFill>
                  <a:srgbClr val="C00000"/>
                </a:solidFill>
              </a:ln>
            </c:spPr>
          </c:marker>
          <c:dLbls>
            <c:dLblPos val="t"/>
            <c:showVal val="1"/>
            <c:showCatName val="1"/>
          </c:dLbls>
          <c:xVal>
            <c:numRef>
              <c:f>p_a_compito_matricola_5008996!$H$45:$H$48</c:f>
              <c:numCache>
                <c:formatCode>General</c:formatCode>
                <c:ptCount val="4"/>
                <c:pt idx="0">
                  <c:v>385</c:v>
                </c:pt>
                <c:pt idx="1">
                  <c:v>310</c:v>
                </c:pt>
                <c:pt idx="2">
                  <c:v>150</c:v>
                </c:pt>
                <c:pt idx="3">
                  <c:v>0</c:v>
                </c:pt>
              </c:numCache>
            </c:numRef>
          </c:xVal>
          <c:yVal>
            <c:numRef>
              <c:f>p_a_compito_matricola_5008996!$I$45:$I$48</c:f>
              <c:numCache>
                <c:formatCode>General</c:formatCode>
                <c:ptCount val="4"/>
                <c:pt idx="0">
                  <c:v>475</c:v>
                </c:pt>
                <c:pt idx="1">
                  <c:v>400</c:v>
                </c:pt>
                <c:pt idx="2">
                  <c:v>360</c:v>
                </c:pt>
                <c:pt idx="3">
                  <c:v>310</c:v>
                </c:pt>
              </c:numCache>
            </c:numRef>
          </c:yVal>
        </c:ser>
        <c:ser>
          <c:idx val="2"/>
          <c:order val="1"/>
          <c:tx>
            <c:v>cold_stream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6"/>
            <c:spPr>
              <a:noFill/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dLbls>
            <c:dLblPos val="b"/>
            <c:showVal val="1"/>
            <c:showCatName val="1"/>
          </c:dLbls>
          <c:xVal>
            <c:numRef>
              <c:f>p_a_compito_matricola_5008996!$H$57:$H$62</c:f>
              <c:numCache>
                <c:formatCode>General</c:formatCode>
                <c:ptCount val="6"/>
                <c:pt idx="0">
                  <c:v>525</c:v>
                </c:pt>
                <c:pt idx="1">
                  <c:v>465</c:v>
                </c:pt>
                <c:pt idx="2">
                  <c:v>465</c:v>
                </c:pt>
                <c:pt idx="3">
                  <c:v>435</c:v>
                </c:pt>
                <c:pt idx="4">
                  <c:v>60</c:v>
                </c:pt>
                <c:pt idx="5">
                  <c:v>30</c:v>
                </c:pt>
              </c:numCache>
            </c:numRef>
          </c:xVal>
          <c:yVal>
            <c:numRef>
              <c:f>p_a_compito_matricola_5008996!$I$57:$I$62</c:f>
              <c:numCache>
                <c:formatCode>General</c:formatCode>
                <c:ptCount val="6"/>
                <c:pt idx="0">
                  <c:v>450</c:v>
                </c:pt>
                <c:pt idx="1">
                  <c:v>420</c:v>
                </c:pt>
                <c:pt idx="2">
                  <c:v>390</c:v>
                </c:pt>
                <c:pt idx="3">
                  <c:v>370</c:v>
                </c:pt>
                <c:pt idx="4">
                  <c:v>320</c:v>
                </c:pt>
                <c:pt idx="5">
                  <c:v>300</c:v>
                </c:pt>
              </c:numCache>
            </c:numRef>
          </c:yVal>
        </c:ser>
        <c:axId val="83416960"/>
        <c:axId val="83418496"/>
      </c:scatterChart>
      <c:valAx>
        <c:axId val="83416960"/>
        <c:scaling>
          <c:orientation val="minMax"/>
        </c:scaling>
        <c:axPos val="b"/>
        <c:numFmt formatCode="General" sourceLinked="1"/>
        <c:tickLblPos val="nextTo"/>
        <c:crossAx val="83418496"/>
        <c:crosses val="autoZero"/>
        <c:crossBetween val="midCat"/>
      </c:valAx>
      <c:valAx>
        <c:axId val="83418496"/>
        <c:scaling>
          <c:orientation val="minMax"/>
          <c:min val="250"/>
        </c:scaling>
        <c:axPos val="l"/>
        <c:majorGridlines/>
        <c:numFmt formatCode="General" sourceLinked="1"/>
        <c:tickLblPos val="nextTo"/>
        <c:crossAx val="83416960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212726</xdr:colOff>
      <xdr:row>2</xdr:row>
      <xdr:rowOff>130969</xdr:rowOff>
    </xdr:from>
    <xdr:to>
      <xdr:col>28</xdr:col>
      <xdr:colOff>547689</xdr:colOff>
      <xdr:row>23</xdr:row>
      <xdr:rowOff>11907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492128</xdr:colOff>
      <xdr:row>27</xdr:row>
      <xdr:rowOff>95249</xdr:rowOff>
    </xdr:from>
    <xdr:to>
      <xdr:col>17</xdr:col>
      <xdr:colOff>452437</xdr:colOff>
      <xdr:row>39</xdr:row>
      <xdr:rowOff>11905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488155</xdr:colOff>
      <xdr:row>46</xdr:row>
      <xdr:rowOff>71437</xdr:rowOff>
    </xdr:from>
    <xdr:to>
      <xdr:col>32</xdr:col>
      <xdr:colOff>595312</xdr:colOff>
      <xdr:row>63</xdr:row>
      <xdr:rowOff>166687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273844</xdr:colOff>
      <xdr:row>41</xdr:row>
      <xdr:rowOff>107155</xdr:rowOff>
    </xdr:from>
    <xdr:to>
      <xdr:col>17</xdr:col>
      <xdr:colOff>452438</xdr:colOff>
      <xdr:row>64</xdr:row>
      <xdr:rowOff>190499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H88"/>
  <sheetViews>
    <sheetView tabSelected="1" topLeftCell="A46" zoomScale="85" zoomScaleNormal="85" workbookViewId="0">
      <selection activeCell="G63" sqref="G63"/>
    </sheetView>
  </sheetViews>
  <sheetFormatPr defaultColWidth="9.109375" defaultRowHeight="14.4"/>
  <cols>
    <col min="1" max="1" width="12.6640625" style="94" customWidth="1"/>
    <col min="2" max="2" width="11.88671875" style="94" customWidth="1"/>
    <col min="3" max="3" width="12.44140625" style="94" customWidth="1"/>
    <col min="4" max="4" width="13.109375" style="94" customWidth="1"/>
    <col min="5" max="5" width="13.6640625" style="94" customWidth="1"/>
    <col min="6" max="6" width="10" style="94" customWidth="1"/>
    <col min="7" max="8" width="9.6640625" style="94" customWidth="1"/>
    <col min="9" max="9" width="12.33203125" style="94" customWidth="1"/>
    <col min="10" max="10" width="9.6640625" style="94" customWidth="1"/>
    <col min="11" max="11" width="10.5546875" style="94" customWidth="1"/>
    <col min="12" max="12" width="10.6640625" style="94" customWidth="1"/>
    <col min="13" max="13" width="15.33203125" style="94" customWidth="1"/>
    <col min="14" max="14" width="13.44140625" style="94" customWidth="1"/>
    <col min="15" max="15" width="13.109375" style="94" customWidth="1"/>
    <col min="16" max="16" width="11.44140625" style="94" customWidth="1"/>
    <col min="17" max="17" width="12.5546875" style="94" customWidth="1"/>
    <col min="18" max="18" width="12" style="94" customWidth="1"/>
    <col min="19" max="19" width="14" style="94" customWidth="1"/>
    <col min="20" max="16384" width="9.109375" style="94"/>
  </cols>
  <sheetData>
    <row r="1" spans="1:34">
      <c r="A1" s="3"/>
    </row>
    <row r="2" spans="1:34">
      <c r="B2" s="91" t="s">
        <v>4</v>
      </c>
      <c r="C2" s="3"/>
      <c r="D2" s="3"/>
      <c r="E2" s="3"/>
      <c r="F2" s="3"/>
      <c r="G2" s="3"/>
      <c r="I2" s="90" t="s">
        <v>10</v>
      </c>
      <c r="J2" s="44"/>
      <c r="K2" s="44"/>
      <c r="L2" s="44"/>
      <c r="M2" s="44"/>
      <c r="N2" s="44"/>
      <c r="O2" s="45"/>
      <c r="P2" s="45"/>
      <c r="Q2" s="169" t="s">
        <v>53</v>
      </c>
      <c r="R2" s="170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</row>
    <row r="3" spans="1:34">
      <c r="A3" s="8" t="s">
        <v>0</v>
      </c>
      <c r="B3" s="8" t="s">
        <v>75</v>
      </c>
      <c r="C3" s="52" t="s">
        <v>76</v>
      </c>
      <c r="D3" s="81" t="s">
        <v>49</v>
      </c>
      <c r="E3" s="52" t="s">
        <v>5</v>
      </c>
      <c r="F3" s="52"/>
      <c r="G3" s="4" t="s">
        <v>50</v>
      </c>
      <c r="I3" s="13" t="s">
        <v>0</v>
      </c>
      <c r="J3" s="11" t="s">
        <v>2</v>
      </c>
      <c r="K3" s="11" t="s">
        <v>3</v>
      </c>
      <c r="L3" s="113" t="s">
        <v>52</v>
      </c>
      <c r="M3" s="113" t="s">
        <v>51</v>
      </c>
      <c r="N3" s="113" t="s">
        <v>1</v>
      </c>
      <c r="O3" s="58" t="s">
        <v>6</v>
      </c>
      <c r="P3" s="64" t="s">
        <v>7</v>
      </c>
      <c r="Q3" s="113" t="s">
        <v>52</v>
      </c>
      <c r="R3" s="60" t="s">
        <v>51</v>
      </c>
    </row>
    <row r="4" spans="1:34">
      <c r="B4" s="9"/>
      <c r="C4" s="3"/>
      <c r="D4" s="3"/>
      <c r="E4" s="3"/>
      <c r="F4" s="3"/>
      <c r="G4" s="2"/>
      <c r="O4" s="57"/>
      <c r="P4" s="65"/>
      <c r="R4" s="36"/>
    </row>
    <row r="5" spans="1:34">
      <c r="A5" s="9" t="s">
        <v>15</v>
      </c>
      <c r="B5" s="8">
        <v>1</v>
      </c>
      <c r="C5" s="52">
        <v>1</v>
      </c>
      <c r="D5" s="52">
        <f>ABS(+L5-M5)</f>
        <v>115</v>
      </c>
      <c r="E5" s="52">
        <f>+B5*C5</f>
        <v>1</v>
      </c>
      <c r="F5" s="3"/>
      <c r="G5" s="140" t="s">
        <v>8</v>
      </c>
      <c r="I5" s="9" t="s">
        <v>15</v>
      </c>
      <c r="J5" s="94">
        <v>475</v>
      </c>
      <c r="K5" s="3">
        <v>360</v>
      </c>
      <c r="L5" s="3">
        <f>+$E5*J5</f>
        <v>475</v>
      </c>
      <c r="M5" s="3">
        <f>+$E5*K5</f>
        <v>360</v>
      </c>
      <c r="N5" s="3">
        <f>+ABS(E5*(J5-K5))</f>
        <v>115</v>
      </c>
      <c r="O5" s="57">
        <f t="shared" ref="O5:P13" si="0">IF(L5&gt; 0, L5,"")</f>
        <v>475</v>
      </c>
      <c r="P5" s="65">
        <f t="shared" si="0"/>
        <v>360</v>
      </c>
      <c r="Q5" s="57">
        <f t="shared" ref="Q5:R6" si="1">+O5-$P$16</f>
        <v>115</v>
      </c>
      <c r="R5" s="65">
        <f t="shared" si="1"/>
        <v>0</v>
      </c>
    </row>
    <row r="6" spans="1:34">
      <c r="A6" s="9" t="s">
        <v>16</v>
      </c>
      <c r="B6" s="9">
        <v>2</v>
      </c>
      <c r="C6" s="3">
        <v>1.5</v>
      </c>
      <c r="D6" s="3">
        <f>ABS(+L6-M6)</f>
        <v>270</v>
      </c>
      <c r="E6" s="3">
        <f>+B6*C6</f>
        <v>3</v>
      </c>
      <c r="F6" s="3"/>
      <c r="G6" s="141">
        <v>10</v>
      </c>
      <c r="I6" s="9" t="s">
        <v>16</v>
      </c>
      <c r="J6" s="94">
        <v>400</v>
      </c>
      <c r="K6" s="94">
        <v>310</v>
      </c>
      <c r="L6" s="3">
        <f>+$E6*J6</f>
        <v>1200</v>
      </c>
      <c r="M6" s="3">
        <f>+$E6*K6</f>
        <v>930</v>
      </c>
      <c r="N6" s="3">
        <f>+ABS(E6*(J6-K6))</f>
        <v>270</v>
      </c>
      <c r="O6" s="57">
        <f t="shared" si="0"/>
        <v>1200</v>
      </c>
      <c r="P6" s="65">
        <f t="shared" si="0"/>
        <v>930</v>
      </c>
      <c r="Q6" s="57">
        <f t="shared" si="1"/>
        <v>840</v>
      </c>
      <c r="R6" s="65">
        <f t="shared" si="1"/>
        <v>570</v>
      </c>
    </row>
    <row r="7" spans="1:34">
      <c r="A7" s="9"/>
      <c r="B7" s="9"/>
      <c r="C7" s="3"/>
      <c r="D7" s="3"/>
      <c r="E7" s="3"/>
      <c r="F7" s="3"/>
      <c r="G7" s="2" t="s">
        <v>9</v>
      </c>
      <c r="H7" s="2"/>
      <c r="I7" s="9"/>
      <c r="L7" s="3"/>
      <c r="M7" s="3"/>
      <c r="N7" s="3"/>
      <c r="O7" s="57"/>
      <c r="P7" s="65"/>
      <c r="Q7" s="57"/>
      <c r="R7" s="65"/>
    </row>
    <row r="8" spans="1:34">
      <c r="A8" s="9"/>
      <c r="B8" s="9"/>
      <c r="C8" s="3"/>
      <c r="D8" s="3"/>
      <c r="E8" s="3"/>
      <c r="F8" s="3"/>
      <c r="G8" s="30">
        <f>+G6</f>
        <v>10</v>
      </c>
      <c r="H8" s="2"/>
      <c r="I8" s="9"/>
      <c r="J8" s="3"/>
      <c r="K8" s="3"/>
      <c r="L8" s="3"/>
      <c r="M8" s="3"/>
      <c r="N8" s="3"/>
      <c r="O8" s="57"/>
      <c r="P8" s="65"/>
      <c r="Q8" s="57"/>
      <c r="R8" s="65"/>
    </row>
    <row r="9" spans="1:34">
      <c r="A9" s="5"/>
      <c r="B9" s="5"/>
      <c r="C9" s="1"/>
      <c r="D9" s="1"/>
      <c r="E9" s="1"/>
      <c r="F9" s="3"/>
      <c r="G9" s="2"/>
      <c r="I9" s="5"/>
      <c r="J9" s="1"/>
      <c r="K9" s="1"/>
      <c r="L9" s="1"/>
      <c r="M9" s="1"/>
      <c r="N9" s="1"/>
      <c r="O9" s="1"/>
      <c r="P9" s="61"/>
      <c r="Q9" s="66"/>
      <c r="R9" s="67"/>
    </row>
    <row r="10" spans="1:34">
      <c r="A10" s="138"/>
      <c r="B10" s="9"/>
      <c r="C10" s="3"/>
      <c r="D10" s="3"/>
      <c r="E10" s="3"/>
      <c r="F10" s="3"/>
      <c r="G10" s="2"/>
      <c r="O10" s="57" t="str">
        <f t="shared" si="0"/>
        <v/>
      </c>
      <c r="P10" s="65" t="str">
        <f t="shared" si="0"/>
        <v/>
      </c>
      <c r="Q10" s="57"/>
      <c r="R10" s="65"/>
    </row>
    <row r="11" spans="1:34">
      <c r="A11" s="37" t="s">
        <v>18</v>
      </c>
      <c r="B11" s="82">
        <v>1</v>
      </c>
      <c r="C11" s="54">
        <v>1.5</v>
      </c>
      <c r="D11" s="54">
        <f>ABS(+L11-M11)</f>
        <v>135</v>
      </c>
      <c r="E11" s="54">
        <f>+B11*C11</f>
        <v>1.5</v>
      </c>
      <c r="F11" s="3"/>
      <c r="G11" s="2"/>
      <c r="I11" s="37" t="s">
        <v>18</v>
      </c>
      <c r="J11" s="94">
        <v>300</v>
      </c>
      <c r="K11" s="3">
        <v>390</v>
      </c>
      <c r="L11" s="3">
        <f t="shared" ref="L11:M13" si="2">+$E11*J11</f>
        <v>450</v>
      </c>
      <c r="M11" s="3">
        <f t="shared" si="2"/>
        <v>585</v>
      </c>
      <c r="N11" s="3">
        <f>+ABS(E11*(J11-K11))</f>
        <v>135</v>
      </c>
      <c r="O11" s="57">
        <f t="shared" si="0"/>
        <v>450</v>
      </c>
      <c r="P11" s="65">
        <f t="shared" si="0"/>
        <v>585</v>
      </c>
      <c r="Q11" s="57">
        <f t="shared" ref="Q11:R13" si="3">+O11-$P$16</f>
        <v>90</v>
      </c>
      <c r="R11" s="65">
        <f t="shared" si="3"/>
        <v>225</v>
      </c>
    </row>
    <row r="12" spans="1:34">
      <c r="A12" s="37" t="s">
        <v>19</v>
      </c>
      <c r="B12" s="9">
        <v>3</v>
      </c>
      <c r="C12" s="3">
        <v>2</v>
      </c>
      <c r="D12" s="3">
        <f>ABS(+L12-M12)</f>
        <v>300</v>
      </c>
      <c r="E12" s="3">
        <f t="shared" ref="E12:E13" si="4">+B12*C12</f>
        <v>6</v>
      </c>
      <c r="F12" s="3"/>
      <c r="G12" s="2"/>
      <c r="I12" s="37" t="s">
        <v>19</v>
      </c>
      <c r="J12" s="94">
        <v>320</v>
      </c>
      <c r="K12" s="94">
        <v>370</v>
      </c>
      <c r="L12" s="3">
        <f t="shared" si="2"/>
        <v>1920</v>
      </c>
      <c r="M12" s="3">
        <f t="shared" si="2"/>
        <v>2220</v>
      </c>
      <c r="N12" s="3">
        <f>+ABS(E12*(J12-K12))</f>
        <v>300</v>
      </c>
      <c r="O12" s="57">
        <f t="shared" si="0"/>
        <v>1920</v>
      </c>
      <c r="P12" s="65">
        <f t="shared" si="0"/>
        <v>2220</v>
      </c>
      <c r="Q12" s="57">
        <f t="shared" si="3"/>
        <v>1560</v>
      </c>
      <c r="R12" s="65">
        <f t="shared" si="3"/>
        <v>1860</v>
      </c>
    </row>
    <row r="13" spans="1:34">
      <c r="A13" s="37" t="s">
        <v>20</v>
      </c>
      <c r="B13" s="9">
        <v>1</v>
      </c>
      <c r="C13" s="3">
        <v>2</v>
      </c>
      <c r="D13" s="3">
        <f>ABS(+L13-M13)</f>
        <v>60</v>
      </c>
      <c r="E13" s="3">
        <f t="shared" si="4"/>
        <v>2</v>
      </c>
      <c r="F13" s="3"/>
      <c r="G13" s="2"/>
      <c r="I13" s="37" t="s">
        <v>20</v>
      </c>
      <c r="J13" s="94">
        <v>420</v>
      </c>
      <c r="K13" s="94">
        <v>450</v>
      </c>
      <c r="L13" s="3">
        <f t="shared" si="2"/>
        <v>840</v>
      </c>
      <c r="M13" s="3">
        <f t="shared" si="2"/>
        <v>900</v>
      </c>
      <c r="N13" s="94">
        <f>+ABS(E13*(J13-K13))</f>
        <v>60</v>
      </c>
      <c r="O13" s="57">
        <f t="shared" si="0"/>
        <v>840</v>
      </c>
      <c r="P13" s="65">
        <f t="shared" si="0"/>
        <v>900</v>
      </c>
      <c r="Q13" s="57">
        <f t="shared" si="3"/>
        <v>480</v>
      </c>
      <c r="R13" s="65">
        <f t="shared" si="3"/>
        <v>540</v>
      </c>
    </row>
    <row r="14" spans="1:34">
      <c r="A14" s="37"/>
      <c r="B14" s="9"/>
      <c r="C14" s="3"/>
      <c r="D14" s="3"/>
      <c r="E14" s="3"/>
      <c r="F14" s="3"/>
      <c r="G14" s="2"/>
      <c r="I14" s="37"/>
      <c r="J14" s="3"/>
      <c r="K14" s="3"/>
      <c r="L14" s="3"/>
      <c r="M14" s="3"/>
      <c r="N14" s="3"/>
      <c r="O14" s="57"/>
      <c r="P14" s="65"/>
      <c r="Q14" s="57"/>
      <c r="R14" s="65"/>
    </row>
    <row r="15" spans="1:34">
      <c r="A15" s="16"/>
      <c r="B15" s="83"/>
      <c r="C15" s="12"/>
      <c r="D15" s="12"/>
      <c r="E15" s="12"/>
      <c r="F15" s="3"/>
      <c r="G15" s="2"/>
      <c r="I15" s="16"/>
      <c r="J15" s="12"/>
      <c r="K15" s="12"/>
      <c r="L15" s="12"/>
      <c r="M15" s="12"/>
      <c r="N15" s="12"/>
      <c r="O15" s="12"/>
      <c r="P15" s="62"/>
      <c r="Q15" s="68"/>
      <c r="R15" s="69"/>
    </row>
    <row r="16" spans="1:34">
      <c r="B16" s="5"/>
      <c r="C16" s="1"/>
      <c r="D16" s="1"/>
      <c r="E16" s="1"/>
      <c r="F16" s="1"/>
      <c r="G16" s="6"/>
      <c r="P16" s="70">
        <f>+MIN(O5:P15)</f>
        <v>360</v>
      </c>
      <c r="Q16" s="63"/>
      <c r="R16" s="36"/>
    </row>
    <row r="17" spans="1:34">
      <c r="A17" s="3"/>
      <c r="P17" s="59"/>
      <c r="R17" s="59"/>
    </row>
    <row r="18" spans="1:34">
      <c r="A18" s="3"/>
      <c r="I18"/>
      <c r="L18"/>
    </row>
    <row r="19" spans="1:34">
      <c r="J19" s="94" t="str">
        <f t="shared" ref="J19:J22" si="5">IF(L7&gt; 0, L7,"")</f>
        <v/>
      </c>
      <c r="Q19" s="56"/>
    </row>
    <row r="20" spans="1:34">
      <c r="J20" s="94" t="str">
        <f t="shared" si="5"/>
        <v/>
      </c>
    </row>
    <row r="21" spans="1:34">
      <c r="J21" s="94" t="str">
        <f t="shared" si="5"/>
        <v/>
      </c>
    </row>
    <row r="22" spans="1:34">
      <c r="J22" s="94" t="str">
        <f t="shared" si="5"/>
        <v/>
      </c>
    </row>
    <row r="24" spans="1:34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</row>
    <row r="26" spans="1:34">
      <c r="A26" s="90" t="s">
        <v>48</v>
      </c>
      <c r="B26" s="44"/>
      <c r="C26" s="44"/>
      <c r="D26" s="44"/>
      <c r="E26" s="44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90" t="s">
        <v>22</v>
      </c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169" t="s">
        <v>40</v>
      </c>
      <c r="AG26" s="170"/>
      <c r="AH26" s="44"/>
    </row>
    <row r="27" spans="1:34">
      <c r="A27" s="13" t="s">
        <v>0</v>
      </c>
      <c r="B27" s="11" t="s">
        <v>11</v>
      </c>
      <c r="C27" s="11" t="s">
        <v>12</v>
      </c>
      <c r="D27" s="3" t="s">
        <v>13</v>
      </c>
      <c r="E27" s="14" t="s">
        <v>14</v>
      </c>
      <c r="R27" s="46"/>
      <c r="S27" s="94" t="s">
        <v>29</v>
      </c>
      <c r="T27" s="94" t="s">
        <v>26</v>
      </c>
      <c r="U27" s="94" t="s">
        <v>27</v>
      </c>
      <c r="V27" s="11" t="s">
        <v>28</v>
      </c>
      <c r="W27" s="18" t="s">
        <v>17</v>
      </c>
      <c r="X27" s="110" t="s">
        <v>32</v>
      </c>
      <c r="Y27" s="19" t="s">
        <v>21</v>
      </c>
      <c r="Z27" s="20" t="s">
        <v>33</v>
      </c>
      <c r="AA27" s="11" t="s">
        <v>39</v>
      </c>
      <c r="AB27" s="11" t="s">
        <v>38</v>
      </c>
      <c r="AC27" s="11" t="s">
        <v>37</v>
      </c>
      <c r="AD27" s="17" t="s">
        <v>36</v>
      </c>
      <c r="AE27" s="17" t="s">
        <v>35</v>
      </c>
      <c r="AF27" s="17" t="s">
        <v>35</v>
      </c>
      <c r="AG27" s="11" t="s">
        <v>41</v>
      </c>
    </row>
    <row r="28" spans="1:34">
      <c r="A28" s="9"/>
      <c r="R28" s="47"/>
      <c r="S28" s="94" t="s">
        <v>30</v>
      </c>
      <c r="T28" s="94" t="s">
        <v>9</v>
      </c>
      <c r="U28" s="94" t="s">
        <v>9</v>
      </c>
      <c r="V28" s="94" t="s">
        <v>9</v>
      </c>
      <c r="W28" s="94" t="s">
        <v>30</v>
      </c>
      <c r="X28" s="94" t="s">
        <v>31</v>
      </c>
      <c r="Y28" s="94" t="s">
        <v>30</v>
      </c>
      <c r="Z28" s="94" t="s">
        <v>31</v>
      </c>
      <c r="AA28" s="94" t="s">
        <v>34</v>
      </c>
      <c r="AB28" s="94" t="s">
        <v>34</v>
      </c>
      <c r="AC28" s="94" t="s">
        <v>34</v>
      </c>
      <c r="AD28" s="94" t="s">
        <v>34</v>
      </c>
      <c r="AE28" s="94" t="s">
        <v>34</v>
      </c>
      <c r="AF28" s="94" t="s">
        <v>34</v>
      </c>
      <c r="AG28" s="94" t="s">
        <v>9</v>
      </c>
    </row>
    <row r="29" spans="1:34">
      <c r="A29" s="9" t="str">
        <f>+I5</f>
        <v>s_h_1</v>
      </c>
      <c r="B29" s="94">
        <f>+J5-$G$8/2</f>
        <v>470</v>
      </c>
      <c r="C29" s="94">
        <f>+K5-$G$8/2</f>
        <v>355</v>
      </c>
      <c r="D29" s="142">
        <v>10</v>
      </c>
      <c r="E29" s="142">
        <v>10</v>
      </c>
      <c r="R29" s="47"/>
      <c r="AA29" s="94">
        <v>0</v>
      </c>
      <c r="AB29" s="94">
        <v>0</v>
      </c>
      <c r="AD29" s="94">
        <v>0</v>
      </c>
      <c r="AE29" s="7">
        <f>-MAX(AD30:AD44)</f>
        <v>-140</v>
      </c>
      <c r="AF29" s="28">
        <f>-AE29</f>
        <v>140</v>
      </c>
      <c r="AG29" s="49">
        <f>+T30</f>
        <v>470</v>
      </c>
    </row>
    <row r="30" spans="1:34">
      <c r="A30" s="9" t="str">
        <f>+I6</f>
        <v>s_h_2</v>
      </c>
      <c r="B30" s="94">
        <f>+J6-$G$8/2</f>
        <v>395</v>
      </c>
      <c r="C30" s="94">
        <f>+K6-$G$8/2</f>
        <v>305</v>
      </c>
      <c r="D30" s="142">
        <v>9</v>
      </c>
      <c r="E30" s="142">
        <v>9</v>
      </c>
      <c r="R30" s="47"/>
      <c r="S30" s="94">
        <v>1</v>
      </c>
      <c r="T30" s="27">
        <v>470</v>
      </c>
      <c r="U30" s="29">
        <v>455</v>
      </c>
      <c r="V30" s="94">
        <f>+T30-U30</f>
        <v>15</v>
      </c>
      <c r="W30" s="75">
        <v>1</v>
      </c>
      <c r="X30" s="71">
        <f>+E5</f>
        <v>1</v>
      </c>
      <c r="Y30" s="78" t="s">
        <v>23</v>
      </c>
      <c r="Z30" s="71"/>
      <c r="AA30" s="94">
        <f>+V30*X30</f>
        <v>15</v>
      </c>
      <c r="AB30" s="94">
        <f>+V30*Z30</f>
        <v>0</v>
      </c>
      <c r="AC30" s="21">
        <f>AB30-AA30</f>
        <v>-15</v>
      </c>
      <c r="AD30" s="22">
        <f>+AD29+AC30</f>
        <v>-15</v>
      </c>
      <c r="AE30" s="3">
        <f>+AD30+$AE$29</f>
        <v>-155</v>
      </c>
      <c r="AF30" s="50">
        <f t="shared" ref="AF30:AF36" si="6">-AE30</f>
        <v>155</v>
      </c>
      <c r="AG30" s="50">
        <f t="shared" ref="AG30:AG36" si="7">+U30</f>
        <v>455</v>
      </c>
    </row>
    <row r="31" spans="1:34">
      <c r="A31" s="9"/>
      <c r="D31" s="143"/>
      <c r="E31" s="142"/>
      <c r="R31" s="47"/>
      <c r="S31" s="94">
        <v>2</v>
      </c>
      <c r="T31" s="9">
        <v>455</v>
      </c>
      <c r="U31" s="30">
        <v>425</v>
      </c>
      <c r="V31" s="94">
        <f t="shared" ref="V31:V36" si="8">+T31-U31</f>
        <v>30</v>
      </c>
      <c r="W31" s="76">
        <v>1</v>
      </c>
      <c r="X31" s="72">
        <f>+E5</f>
        <v>1</v>
      </c>
      <c r="Y31" s="79">
        <v>3</v>
      </c>
      <c r="Z31" s="72">
        <f>+E13</f>
        <v>2</v>
      </c>
      <c r="AA31" s="94">
        <f t="shared" ref="AA31:AA36" si="9">+V31*X31</f>
        <v>30</v>
      </c>
      <c r="AB31" s="94">
        <f t="shared" ref="AB31:AB36" si="10">+V31*Z31</f>
        <v>60</v>
      </c>
      <c r="AC31" s="23">
        <f t="shared" ref="AC31:AC36" si="11">AB31-AA31</f>
        <v>30</v>
      </c>
      <c r="AD31" s="3">
        <f t="shared" ref="AD31:AD36" si="12">+AD30+AC31</f>
        <v>15</v>
      </c>
      <c r="AE31" s="3">
        <f t="shared" ref="AE31:AE36" si="13">+AD31+$AE$29</f>
        <v>-125</v>
      </c>
      <c r="AF31" s="50">
        <f t="shared" si="6"/>
        <v>125</v>
      </c>
      <c r="AG31" s="50">
        <f t="shared" si="7"/>
        <v>425</v>
      </c>
    </row>
    <row r="32" spans="1:34">
      <c r="A32" s="9"/>
      <c r="B32" s="3"/>
      <c r="C32" s="3"/>
      <c r="D32" s="142"/>
      <c r="E32" s="142"/>
      <c r="R32" s="47"/>
      <c r="S32" s="94">
        <v>3</v>
      </c>
      <c r="T32" s="9">
        <v>425</v>
      </c>
      <c r="U32" s="30">
        <v>395</v>
      </c>
      <c r="V32" s="94">
        <f t="shared" si="8"/>
        <v>30</v>
      </c>
      <c r="W32" s="76">
        <v>1</v>
      </c>
      <c r="X32" s="72">
        <f>+E5</f>
        <v>1</v>
      </c>
      <c r="Y32" s="79" t="s">
        <v>23</v>
      </c>
      <c r="Z32" s="72"/>
      <c r="AA32" s="94">
        <f t="shared" si="9"/>
        <v>30</v>
      </c>
      <c r="AB32" s="94">
        <f t="shared" si="10"/>
        <v>0</v>
      </c>
      <c r="AC32" s="23">
        <f t="shared" si="11"/>
        <v>-30</v>
      </c>
      <c r="AD32" s="3">
        <f t="shared" si="12"/>
        <v>-15</v>
      </c>
      <c r="AE32" s="3">
        <f t="shared" si="13"/>
        <v>-155</v>
      </c>
      <c r="AF32" s="50">
        <f t="shared" si="6"/>
        <v>155</v>
      </c>
      <c r="AG32" s="50">
        <f t="shared" si="7"/>
        <v>395</v>
      </c>
    </row>
    <row r="33" spans="1:33">
      <c r="A33" s="5"/>
      <c r="B33" s="1"/>
      <c r="C33" s="1"/>
      <c r="D33" s="144"/>
      <c r="E33" s="144"/>
      <c r="R33" s="47"/>
      <c r="S33" s="94">
        <v>4</v>
      </c>
      <c r="T33" s="9">
        <v>395</v>
      </c>
      <c r="U33" s="30">
        <v>375</v>
      </c>
      <c r="V33" s="94">
        <f t="shared" si="8"/>
        <v>20</v>
      </c>
      <c r="W33" s="76" t="s">
        <v>25</v>
      </c>
      <c r="X33" s="72">
        <f>+E5+E6</f>
        <v>4</v>
      </c>
      <c r="Y33" s="79">
        <v>1</v>
      </c>
      <c r="Z33" s="72">
        <f>+E11</f>
        <v>1.5</v>
      </c>
      <c r="AA33" s="94">
        <f t="shared" si="9"/>
        <v>80</v>
      </c>
      <c r="AB33" s="94">
        <f t="shared" si="10"/>
        <v>30</v>
      </c>
      <c r="AC33" s="23">
        <f t="shared" si="11"/>
        <v>-50</v>
      </c>
      <c r="AD33" s="3">
        <f>+AD32+AC33</f>
        <v>-65</v>
      </c>
      <c r="AE33" s="3">
        <f t="shared" si="13"/>
        <v>-205</v>
      </c>
      <c r="AF33" s="50">
        <f t="shared" si="6"/>
        <v>205</v>
      </c>
      <c r="AG33" s="50">
        <f t="shared" si="7"/>
        <v>375</v>
      </c>
    </row>
    <row r="34" spans="1:33">
      <c r="A34" s="37"/>
      <c r="D34" s="143"/>
      <c r="E34" s="143"/>
      <c r="R34" s="47"/>
      <c r="S34" s="94">
        <v>5</v>
      </c>
      <c r="T34" s="9">
        <v>375</v>
      </c>
      <c r="U34" s="30">
        <v>355</v>
      </c>
      <c r="V34" s="94">
        <f t="shared" si="8"/>
        <v>20</v>
      </c>
      <c r="W34" s="76" t="s">
        <v>25</v>
      </c>
      <c r="X34" s="72">
        <f>+E5+E6</f>
        <v>4</v>
      </c>
      <c r="Y34" s="79" t="s">
        <v>25</v>
      </c>
      <c r="Z34" s="72">
        <f>+E11+E12</f>
        <v>7.5</v>
      </c>
      <c r="AA34" s="94">
        <f t="shared" si="9"/>
        <v>80</v>
      </c>
      <c r="AB34" s="94">
        <f t="shared" si="10"/>
        <v>150</v>
      </c>
      <c r="AC34" s="23">
        <f t="shared" si="11"/>
        <v>70</v>
      </c>
      <c r="AD34" s="3">
        <f t="shared" si="12"/>
        <v>5</v>
      </c>
      <c r="AE34" s="26">
        <f t="shared" si="13"/>
        <v>-135</v>
      </c>
      <c r="AF34" s="50">
        <f t="shared" si="6"/>
        <v>135</v>
      </c>
      <c r="AG34" s="50">
        <f t="shared" si="7"/>
        <v>355</v>
      </c>
    </row>
    <row r="35" spans="1:33">
      <c r="A35" s="37" t="str">
        <f>+I11</f>
        <v>s_c_1</v>
      </c>
      <c r="B35" s="94">
        <f t="shared" ref="B35:C37" si="14">+J11+$G$8/2</f>
        <v>305</v>
      </c>
      <c r="C35" s="3">
        <f t="shared" si="14"/>
        <v>395</v>
      </c>
      <c r="D35" s="142">
        <v>5</v>
      </c>
      <c r="E35" s="142">
        <v>5</v>
      </c>
      <c r="R35" s="47"/>
      <c r="S35" s="94">
        <v>6</v>
      </c>
      <c r="T35" s="9">
        <v>355</v>
      </c>
      <c r="U35" s="30">
        <v>325</v>
      </c>
      <c r="V35" s="94">
        <f t="shared" si="8"/>
        <v>30</v>
      </c>
      <c r="W35" s="76">
        <v>2</v>
      </c>
      <c r="X35" s="72">
        <f>+E6</f>
        <v>3</v>
      </c>
      <c r="Y35" s="79" t="s">
        <v>25</v>
      </c>
      <c r="Z35" s="72">
        <f>+E11+E12</f>
        <v>7.5</v>
      </c>
      <c r="AA35" s="138">
        <f t="shared" si="9"/>
        <v>90</v>
      </c>
      <c r="AB35" s="138">
        <f t="shared" si="10"/>
        <v>225</v>
      </c>
      <c r="AC35" s="23">
        <f t="shared" si="11"/>
        <v>135</v>
      </c>
      <c r="AD35" s="151">
        <f t="shared" si="12"/>
        <v>140</v>
      </c>
      <c r="AE35" s="26">
        <f t="shared" si="13"/>
        <v>0</v>
      </c>
      <c r="AF35" s="50">
        <f t="shared" si="6"/>
        <v>0</v>
      </c>
      <c r="AG35" s="50">
        <f t="shared" si="7"/>
        <v>325</v>
      </c>
    </row>
    <row r="36" spans="1:33">
      <c r="A36" s="37" t="str">
        <f>+I12</f>
        <v>s_c_2</v>
      </c>
      <c r="B36" s="94">
        <f t="shared" si="14"/>
        <v>325</v>
      </c>
      <c r="C36" s="94">
        <f t="shared" si="14"/>
        <v>375</v>
      </c>
      <c r="D36" s="142">
        <v>4</v>
      </c>
      <c r="E36" s="142">
        <v>4</v>
      </c>
      <c r="R36" s="47"/>
      <c r="S36" s="94">
        <v>7</v>
      </c>
      <c r="T36" s="9">
        <v>325</v>
      </c>
      <c r="U36" s="30">
        <v>305</v>
      </c>
      <c r="V36" s="94">
        <f t="shared" si="8"/>
        <v>20</v>
      </c>
      <c r="W36" s="76">
        <v>2</v>
      </c>
      <c r="X36" s="72">
        <f>+E6</f>
        <v>3</v>
      </c>
      <c r="Y36" s="79">
        <v>1</v>
      </c>
      <c r="Z36" s="72">
        <f>+E11</f>
        <v>1.5</v>
      </c>
      <c r="AA36" s="138">
        <f t="shared" si="9"/>
        <v>60</v>
      </c>
      <c r="AB36" s="138">
        <f t="shared" si="10"/>
        <v>30</v>
      </c>
      <c r="AC36" s="23">
        <f t="shared" si="11"/>
        <v>-30</v>
      </c>
      <c r="AD36" s="3">
        <f t="shared" si="12"/>
        <v>110</v>
      </c>
      <c r="AE36" s="26">
        <f t="shared" si="13"/>
        <v>-30</v>
      </c>
      <c r="AF36" s="156">
        <f t="shared" si="6"/>
        <v>30</v>
      </c>
      <c r="AG36" s="50">
        <f t="shared" si="7"/>
        <v>305</v>
      </c>
    </row>
    <row r="37" spans="1:33">
      <c r="A37" s="37" t="str">
        <f>+I13</f>
        <v>s_c_3</v>
      </c>
      <c r="B37" s="94">
        <f t="shared" si="14"/>
        <v>425</v>
      </c>
      <c r="C37" s="94">
        <f t="shared" si="14"/>
        <v>455</v>
      </c>
      <c r="D37" s="143">
        <v>3</v>
      </c>
      <c r="E37" s="143">
        <v>3</v>
      </c>
      <c r="R37" s="47"/>
      <c r="T37" s="9"/>
      <c r="U37" s="2"/>
      <c r="W37" s="76"/>
      <c r="X37" s="72"/>
      <c r="Y37" s="79"/>
      <c r="Z37" s="72"/>
      <c r="AC37" s="23"/>
      <c r="AD37" s="3"/>
      <c r="AE37" s="26"/>
      <c r="AF37" s="50"/>
      <c r="AG37" s="50"/>
    </row>
    <row r="38" spans="1:33">
      <c r="A38" s="37"/>
      <c r="B38" s="3"/>
      <c r="C38" s="3"/>
      <c r="D38" s="3"/>
      <c r="E38" s="3"/>
      <c r="R38" s="47"/>
      <c r="T38" s="9"/>
      <c r="U38" s="2"/>
      <c r="W38" s="76"/>
      <c r="X38" s="72"/>
      <c r="Y38" s="79"/>
      <c r="Z38" s="72"/>
      <c r="AC38" s="23"/>
      <c r="AD38" s="3"/>
      <c r="AE38" s="26"/>
      <c r="AF38" s="50"/>
      <c r="AG38" s="50"/>
    </row>
    <row r="39" spans="1:33">
      <c r="A39" s="16"/>
      <c r="B39" s="12"/>
      <c r="C39" s="12"/>
      <c r="D39" s="12"/>
      <c r="E39" s="12"/>
      <c r="R39" s="47"/>
      <c r="T39" s="9"/>
      <c r="U39" s="2"/>
      <c r="W39" s="76"/>
      <c r="X39" s="72"/>
      <c r="Y39" s="79"/>
      <c r="Z39" s="72"/>
      <c r="AC39" s="23"/>
      <c r="AD39" s="3"/>
      <c r="AE39" s="26"/>
      <c r="AF39" s="50"/>
      <c r="AG39" s="50"/>
    </row>
    <row r="40" spans="1:3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47"/>
      <c r="T40" s="9"/>
      <c r="U40" s="2"/>
      <c r="W40" s="76"/>
      <c r="X40" s="72"/>
      <c r="Y40" s="79"/>
      <c r="Z40" s="72"/>
      <c r="AC40" s="23"/>
      <c r="AD40" s="3"/>
      <c r="AE40" s="26"/>
      <c r="AF40" s="50"/>
      <c r="AG40" s="50"/>
    </row>
    <row r="41" spans="1:33">
      <c r="A41" s="90" t="s">
        <v>42</v>
      </c>
      <c r="B41" s="44"/>
      <c r="C41" s="44"/>
      <c r="D41" s="44"/>
      <c r="E41" s="44"/>
      <c r="F41" s="44"/>
      <c r="G41" s="44"/>
      <c r="H41" s="169" t="s">
        <v>40</v>
      </c>
      <c r="I41" s="170"/>
      <c r="J41" s="44"/>
      <c r="K41" s="44"/>
      <c r="L41" s="44"/>
      <c r="M41" s="44"/>
      <c r="N41" s="44"/>
      <c r="O41" s="44"/>
      <c r="P41" s="44"/>
      <c r="Q41" s="44"/>
      <c r="R41" s="48"/>
      <c r="T41" s="9"/>
      <c r="U41" s="2"/>
      <c r="W41" s="76"/>
      <c r="X41" s="72"/>
      <c r="Y41" s="79"/>
      <c r="Z41" s="72"/>
      <c r="AC41" s="23"/>
      <c r="AD41" s="3"/>
      <c r="AE41" s="26"/>
      <c r="AF41" s="50"/>
      <c r="AG41" s="50"/>
    </row>
    <row r="42" spans="1:33">
      <c r="A42" s="94" t="s">
        <v>29</v>
      </c>
      <c r="B42" s="94" t="s">
        <v>26</v>
      </c>
      <c r="C42" s="94" t="s">
        <v>27</v>
      </c>
      <c r="D42" s="11" t="s">
        <v>28</v>
      </c>
      <c r="E42" s="18" t="s">
        <v>17</v>
      </c>
      <c r="F42" s="110" t="s">
        <v>32</v>
      </c>
      <c r="G42" s="113" t="s">
        <v>43</v>
      </c>
      <c r="H42" s="42" t="s">
        <v>47</v>
      </c>
      <c r="I42" s="43" t="s">
        <v>46</v>
      </c>
      <c r="R42" s="47"/>
      <c r="T42" s="9"/>
      <c r="U42" s="2"/>
      <c r="W42" s="76"/>
      <c r="X42" s="72"/>
      <c r="Y42" s="79"/>
      <c r="Z42" s="72"/>
      <c r="AC42" s="23"/>
      <c r="AD42" s="3"/>
      <c r="AE42" s="26"/>
      <c r="AF42" s="50"/>
      <c r="AG42" s="50"/>
    </row>
    <row r="43" spans="1:33">
      <c r="A43" s="94" t="s">
        <v>30</v>
      </c>
      <c r="B43" s="94" t="s">
        <v>9</v>
      </c>
      <c r="C43" s="94" t="s">
        <v>9</v>
      </c>
      <c r="D43" s="94" t="s">
        <v>9</v>
      </c>
      <c r="E43" s="94" t="s">
        <v>30</v>
      </c>
      <c r="F43" s="94" t="s">
        <v>31</v>
      </c>
      <c r="G43" s="94" t="s">
        <v>34</v>
      </c>
      <c r="H43" s="94" t="s">
        <v>34</v>
      </c>
      <c r="I43" s="94" t="s">
        <v>9</v>
      </c>
      <c r="R43" s="47"/>
      <c r="T43" s="9"/>
      <c r="U43" s="2"/>
      <c r="W43" s="76"/>
      <c r="X43" s="72"/>
      <c r="Y43" s="79"/>
      <c r="Z43" s="72"/>
      <c r="AC43" s="23"/>
      <c r="AD43" s="3"/>
      <c r="AE43" s="26"/>
      <c r="AF43" s="50"/>
      <c r="AG43" s="50"/>
    </row>
    <row r="44" spans="1:33">
      <c r="F44" s="1"/>
      <c r="G44" s="118"/>
      <c r="R44" s="47"/>
      <c r="T44" s="5"/>
      <c r="U44" s="6"/>
      <c r="W44" s="77"/>
      <c r="X44" s="73"/>
      <c r="Y44" s="80"/>
      <c r="Z44" s="73"/>
      <c r="AC44" s="24"/>
      <c r="AD44" s="25"/>
      <c r="AE44" s="25"/>
      <c r="AF44" s="51"/>
      <c r="AG44" s="51"/>
    </row>
    <row r="45" spans="1:33">
      <c r="A45" s="94">
        <v>1</v>
      </c>
      <c r="B45" s="32">
        <v>475</v>
      </c>
      <c r="C45" s="33">
        <v>400</v>
      </c>
      <c r="D45" s="94">
        <f>+B45-C45</f>
        <v>75</v>
      </c>
      <c r="E45" s="86">
        <v>1</v>
      </c>
      <c r="F45" s="94">
        <f>+E5</f>
        <v>1</v>
      </c>
      <c r="G45" s="40">
        <f>+D45*F45</f>
        <v>75</v>
      </c>
      <c r="H45" s="94">
        <f>+H46+G45</f>
        <v>385</v>
      </c>
      <c r="I45" s="94">
        <f>+B45</f>
        <v>475</v>
      </c>
      <c r="R45" s="47"/>
    </row>
    <row r="46" spans="1:33">
      <c r="A46" s="94">
        <v>2</v>
      </c>
      <c r="B46" s="34">
        <v>400</v>
      </c>
      <c r="C46" s="35">
        <v>360</v>
      </c>
      <c r="D46" s="94">
        <f t="shared" ref="D46:D50" si="15">+B46-C46</f>
        <v>40</v>
      </c>
      <c r="E46" s="87" t="s">
        <v>24</v>
      </c>
      <c r="F46" s="94">
        <f>+E5+E6</f>
        <v>4</v>
      </c>
      <c r="G46" s="41">
        <f t="shared" ref="G46:G47" si="16">+D46*F46</f>
        <v>160</v>
      </c>
      <c r="H46" s="94">
        <f>+H47+G46</f>
        <v>310</v>
      </c>
      <c r="I46" s="94">
        <f>+B46</f>
        <v>400</v>
      </c>
      <c r="R46" s="47"/>
    </row>
    <row r="47" spans="1:33">
      <c r="A47" s="94">
        <v>3</v>
      </c>
      <c r="B47" s="34">
        <v>360</v>
      </c>
      <c r="C47" s="35">
        <v>310</v>
      </c>
      <c r="D47" s="94">
        <f t="shared" si="15"/>
        <v>50</v>
      </c>
      <c r="E47" s="88">
        <v>2</v>
      </c>
      <c r="F47" s="94">
        <f>+E6</f>
        <v>3</v>
      </c>
      <c r="G47" s="41">
        <f t="shared" si="16"/>
        <v>150</v>
      </c>
      <c r="H47" s="94">
        <f>+H48+G47</f>
        <v>150</v>
      </c>
      <c r="I47" s="94">
        <f>+B47</f>
        <v>360</v>
      </c>
      <c r="R47" s="47"/>
    </row>
    <row r="48" spans="1:33">
      <c r="B48" s="34">
        <v>0</v>
      </c>
      <c r="C48" s="35">
        <v>0</v>
      </c>
      <c r="D48" s="94">
        <f t="shared" si="15"/>
        <v>0</v>
      </c>
      <c r="E48" s="88"/>
      <c r="G48" s="41"/>
      <c r="H48" s="94">
        <v>0</v>
      </c>
      <c r="I48" s="94">
        <v>310</v>
      </c>
      <c r="R48" s="47"/>
      <c r="W48" s="31"/>
    </row>
    <row r="49" spans="1:24">
      <c r="B49" s="34">
        <v>0</v>
      </c>
      <c r="C49" s="35">
        <v>0</v>
      </c>
      <c r="D49" s="94">
        <f t="shared" si="15"/>
        <v>0</v>
      </c>
      <c r="E49" s="88"/>
      <c r="G49" s="41"/>
      <c r="R49" s="47"/>
      <c r="W49" s="3"/>
      <c r="X49" s="3"/>
    </row>
    <row r="50" spans="1:24">
      <c r="B50" s="53">
        <v>0</v>
      </c>
      <c r="C50" s="35">
        <v>0</v>
      </c>
      <c r="D50" s="94">
        <f t="shared" si="15"/>
        <v>0</v>
      </c>
      <c r="E50" s="89"/>
      <c r="F50" s="61"/>
      <c r="G50" s="13"/>
      <c r="R50" s="47"/>
      <c r="W50" s="3"/>
      <c r="X50" s="3"/>
    </row>
    <row r="51" spans="1:24">
      <c r="C51" s="52"/>
      <c r="E51" s="3"/>
      <c r="R51" s="47"/>
      <c r="W51" s="3"/>
      <c r="X51" s="3"/>
    </row>
    <row r="52" spans="1:24">
      <c r="R52" s="47"/>
      <c r="W52" s="3"/>
      <c r="X52" s="3"/>
    </row>
    <row r="53" spans="1:24">
      <c r="A53" s="90" t="s">
        <v>44</v>
      </c>
      <c r="B53" s="44"/>
      <c r="C53" s="44"/>
      <c r="D53" s="44"/>
      <c r="E53" s="44"/>
      <c r="F53" s="44"/>
      <c r="G53" s="44"/>
      <c r="H53" s="169" t="s">
        <v>40</v>
      </c>
      <c r="I53" s="170"/>
      <c r="R53" s="47"/>
      <c r="W53" s="3"/>
      <c r="X53" s="3"/>
    </row>
    <row r="54" spans="1:24">
      <c r="A54" s="94" t="s">
        <v>29</v>
      </c>
      <c r="B54" s="94" t="s">
        <v>26</v>
      </c>
      <c r="C54" s="94" t="s">
        <v>27</v>
      </c>
      <c r="D54" s="11" t="s">
        <v>28</v>
      </c>
      <c r="E54" s="19" t="s">
        <v>21</v>
      </c>
      <c r="F54" s="20" t="s">
        <v>33</v>
      </c>
      <c r="G54" s="113" t="s">
        <v>43</v>
      </c>
      <c r="H54" s="42" t="s">
        <v>47</v>
      </c>
      <c r="I54" s="43" t="s">
        <v>46</v>
      </c>
      <c r="R54" s="47"/>
      <c r="W54" s="3"/>
      <c r="X54" s="3"/>
    </row>
    <row r="55" spans="1:24">
      <c r="A55" s="94" t="s">
        <v>30</v>
      </c>
      <c r="B55" s="94" t="s">
        <v>9</v>
      </c>
      <c r="C55" s="94" t="s">
        <v>9</v>
      </c>
      <c r="D55" s="94" t="s">
        <v>9</v>
      </c>
      <c r="E55" s="94" t="s">
        <v>30</v>
      </c>
      <c r="F55" s="94" t="s">
        <v>31</v>
      </c>
      <c r="G55" s="94" t="s">
        <v>34</v>
      </c>
      <c r="H55" s="94" t="s">
        <v>34</v>
      </c>
      <c r="I55" s="94" t="s">
        <v>9</v>
      </c>
      <c r="R55" s="47"/>
      <c r="W55" s="3"/>
      <c r="X55" s="3"/>
    </row>
    <row r="56" spans="1:24">
      <c r="B56" s="39"/>
      <c r="C56" s="39"/>
      <c r="E56" s="39"/>
      <c r="R56" s="47"/>
      <c r="W56" s="3"/>
      <c r="X56" s="3"/>
    </row>
    <row r="57" spans="1:24">
      <c r="A57" s="38">
        <v>1</v>
      </c>
      <c r="B57" s="32">
        <v>450</v>
      </c>
      <c r="C57" s="33">
        <v>420</v>
      </c>
      <c r="D57" s="3">
        <f>+B57-C57</f>
        <v>30</v>
      </c>
      <c r="E57" s="78">
        <v>3</v>
      </c>
      <c r="F57" s="85">
        <f>+E13</f>
        <v>2</v>
      </c>
      <c r="G57" s="40">
        <f>+D57*F57</f>
        <v>60</v>
      </c>
      <c r="H57" s="15">
        <f t="shared" ref="H57:H60" si="17">+G57+H58</f>
        <v>525</v>
      </c>
      <c r="I57" s="15">
        <f>+B57</f>
        <v>450</v>
      </c>
      <c r="R57" s="47"/>
    </row>
    <row r="58" spans="1:24">
      <c r="A58" s="38">
        <v>2</v>
      </c>
      <c r="B58" s="34">
        <v>420</v>
      </c>
      <c r="C58" s="35">
        <v>390</v>
      </c>
      <c r="D58" s="3">
        <f t="shared" ref="D58:D62" si="18">+B58-C58</f>
        <v>30</v>
      </c>
      <c r="E58" s="79" t="s">
        <v>23</v>
      </c>
      <c r="G58" s="41">
        <f>+D58*F58</f>
        <v>0</v>
      </c>
      <c r="H58" s="15">
        <f t="shared" si="17"/>
        <v>465</v>
      </c>
      <c r="I58" s="15">
        <f>+B58</f>
        <v>420</v>
      </c>
      <c r="R58" s="47"/>
    </row>
    <row r="59" spans="1:24">
      <c r="A59" s="38">
        <v>3</v>
      </c>
      <c r="B59" s="34">
        <v>390</v>
      </c>
      <c r="C59" s="35">
        <v>370</v>
      </c>
      <c r="D59" s="3">
        <f t="shared" si="18"/>
        <v>20</v>
      </c>
      <c r="E59" s="79">
        <v>1</v>
      </c>
      <c r="F59" s="94">
        <f>+E11</f>
        <v>1.5</v>
      </c>
      <c r="G59" s="41">
        <f t="shared" ref="G59:G61" si="19">+D59*F59</f>
        <v>30</v>
      </c>
      <c r="H59" s="15">
        <f t="shared" si="17"/>
        <v>465</v>
      </c>
      <c r="I59" s="15">
        <f>+B59</f>
        <v>390</v>
      </c>
      <c r="R59" s="47"/>
    </row>
    <row r="60" spans="1:24">
      <c r="A60" s="38">
        <v>4</v>
      </c>
      <c r="B60" s="34">
        <v>370</v>
      </c>
      <c r="C60" s="35">
        <v>320</v>
      </c>
      <c r="D60" s="3">
        <f t="shared" si="18"/>
        <v>50</v>
      </c>
      <c r="E60" s="79" t="s">
        <v>25</v>
      </c>
      <c r="F60" s="94">
        <f>+E11+E12</f>
        <v>7.5</v>
      </c>
      <c r="G60" s="41">
        <f t="shared" si="19"/>
        <v>375</v>
      </c>
      <c r="H60" s="15">
        <f t="shared" si="17"/>
        <v>435</v>
      </c>
      <c r="I60" s="15">
        <f>+C59</f>
        <v>370</v>
      </c>
      <c r="R60" s="47"/>
    </row>
    <row r="61" spans="1:24">
      <c r="A61" s="38">
        <v>5</v>
      </c>
      <c r="B61" s="34">
        <v>320</v>
      </c>
      <c r="C61" s="35">
        <v>300</v>
      </c>
      <c r="D61" s="3">
        <f t="shared" si="18"/>
        <v>20</v>
      </c>
      <c r="E61" s="79">
        <v>1</v>
      </c>
      <c r="F61" s="94">
        <f>+E11</f>
        <v>1.5</v>
      </c>
      <c r="G61" s="41">
        <f t="shared" si="19"/>
        <v>30</v>
      </c>
      <c r="H61" s="15">
        <f>+G61+H62</f>
        <v>60</v>
      </c>
      <c r="I61" s="15">
        <f>+C60</f>
        <v>320</v>
      </c>
      <c r="R61" s="47"/>
    </row>
    <row r="62" spans="1:24">
      <c r="A62" s="38"/>
      <c r="B62" s="53">
        <v>0</v>
      </c>
      <c r="C62" s="84">
        <v>0</v>
      </c>
      <c r="D62" s="3">
        <f t="shared" si="18"/>
        <v>0</v>
      </c>
      <c r="E62" s="80"/>
      <c r="F62" s="61"/>
      <c r="G62" s="41"/>
      <c r="H62" s="15">
        <v>30</v>
      </c>
      <c r="I62" s="94">
        <f>+C61</f>
        <v>300</v>
      </c>
      <c r="R62" s="47"/>
    </row>
    <row r="63" spans="1:24">
      <c r="B63" s="54"/>
      <c r="G63" s="7">
        <f>+AF36</f>
        <v>30</v>
      </c>
      <c r="H63" s="3">
        <v>0</v>
      </c>
      <c r="R63" s="47"/>
    </row>
    <row r="64" spans="1:24">
      <c r="G64" s="92" t="s">
        <v>54</v>
      </c>
      <c r="H64" s="55"/>
      <c r="R64" s="47"/>
    </row>
    <row r="65" spans="1:34">
      <c r="R65" s="47"/>
    </row>
    <row r="66" spans="1:34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8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</row>
    <row r="68" spans="1:34">
      <c r="A68" s="90" t="s">
        <v>55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93"/>
      <c r="Q68" s="93"/>
      <c r="R68" s="93"/>
    </row>
    <row r="69" spans="1:34">
      <c r="A69" s="107"/>
      <c r="B69" s="107"/>
      <c r="F69" s="102" t="s">
        <v>63</v>
      </c>
      <c r="G69" s="52" t="s">
        <v>64</v>
      </c>
      <c r="H69" s="103" t="s">
        <v>65</v>
      </c>
      <c r="I69" s="104" t="s">
        <v>59</v>
      </c>
      <c r="J69" s="105" t="s">
        <v>60</v>
      </c>
      <c r="K69" s="106" t="s">
        <v>61</v>
      </c>
      <c r="L69" s="106" t="s">
        <v>62</v>
      </c>
      <c r="M69" s="74" t="s">
        <v>74</v>
      </c>
      <c r="N69" s="94" t="s">
        <v>73</v>
      </c>
      <c r="O69" s="150" t="s">
        <v>72</v>
      </c>
    </row>
    <row r="70" spans="1:34">
      <c r="A70" s="171" t="s">
        <v>58</v>
      </c>
      <c r="B70" s="74"/>
      <c r="C70" s="95" t="s">
        <v>57</v>
      </c>
      <c r="D70" s="162"/>
      <c r="E70" s="162"/>
      <c r="F70" s="8">
        <v>525</v>
      </c>
      <c r="G70" s="4">
        <v>465</v>
      </c>
      <c r="H70" s="94">
        <f t="shared" ref="H70:H76" si="20">+F70-G70</f>
        <v>60</v>
      </c>
      <c r="I70" s="8" t="s">
        <v>23</v>
      </c>
      <c r="J70" s="4" t="s">
        <v>23</v>
      </c>
      <c r="K70" s="8">
        <v>450</v>
      </c>
      <c r="L70" s="4">
        <v>420</v>
      </c>
      <c r="O70" s="150"/>
    </row>
    <row r="71" spans="1:34">
      <c r="A71" s="171"/>
      <c r="B71" s="74"/>
      <c r="C71" s="96" t="s">
        <v>56</v>
      </c>
      <c r="D71" s="162"/>
      <c r="E71" s="162"/>
      <c r="F71" s="9">
        <v>465</v>
      </c>
      <c r="G71" s="2">
        <v>435</v>
      </c>
      <c r="H71" s="94">
        <f t="shared" si="20"/>
        <v>30</v>
      </c>
      <c r="I71" s="9" t="s">
        <v>23</v>
      </c>
      <c r="J71" s="2" t="s">
        <v>23</v>
      </c>
      <c r="K71" s="9">
        <v>420</v>
      </c>
      <c r="L71" s="35">
        <v>370</v>
      </c>
      <c r="O71" s="150"/>
    </row>
    <row r="72" spans="1:34">
      <c r="A72" s="172"/>
      <c r="B72" s="108"/>
      <c r="C72" s="97" t="s">
        <v>77</v>
      </c>
      <c r="D72" s="163"/>
      <c r="E72" s="173"/>
      <c r="F72" s="116">
        <v>435</v>
      </c>
      <c r="G72" s="117">
        <v>385</v>
      </c>
      <c r="H72" s="118">
        <f t="shared" si="20"/>
        <v>50</v>
      </c>
      <c r="I72" s="139" t="s">
        <v>23</v>
      </c>
      <c r="J72" s="117"/>
      <c r="K72" s="116"/>
      <c r="L72" s="117"/>
      <c r="M72" s="118"/>
      <c r="O72" s="151"/>
    </row>
    <row r="73" spans="1:34">
      <c r="A73" s="159"/>
      <c r="B73" s="74"/>
      <c r="C73" s="111" t="s">
        <v>69</v>
      </c>
      <c r="D73" s="162"/>
      <c r="E73" s="162"/>
      <c r="F73" s="9">
        <v>385</v>
      </c>
      <c r="G73" s="2">
        <v>310</v>
      </c>
      <c r="H73" s="94">
        <f t="shared" si="20"/>
        <v>75</v>
      </c>
      <c r="I73" s="9">
        <v>475</v>
      </c>
      <c r="J73" s="2">
        <v>400</v>
      </c>
      <c r="K73" s="34">
        <v>370</v>
      </c>
      <c r="L73" s="35">
        <f>+K74</f>
        <v>438.66666666666669</v>
      </c>
      <c r="M73" s="121" t="e">
        <f>+((I73-K73)-(J73-L73))/(LN((I73-K73)/(J73-L73)))</f>
        <v>#NUM!</v>
      </c>
      <c r="N73" s="10">
        <v>0.25</v>
      </c>
      <c r="O73" s="152" t="e">
        <f>+H73/($N$73*M73)</f>
        <v>#NUM!</v>
      </c>
    </row>
    <row r="74" spans="1:34">
      <c r="A74" s="160"/>
      <c r="B74" s="74"/>
      <c r="C74" s="98" t="s">
        <v>70</v>
      </c>
      <c r="D74" s="162"/>
      <c r="E74" s="162"/>
      <c r="F74" s="9">
        <v>310</v>
      </c>
      <c r="G74" s="2">
        <v>150</v>
      </c>
      <c r="H74" s="94">
        <f t="shared" si="20"/>
        <v>160</v>
      </c>
      <c r="I74" s="9">
        <v>400</v>
      </c>
      <c r="J74" s="2">
        <v>360</v>
      </c>
      <c r="K74" s="34">
        <f>+L74+(H74/F59)</f>
        <v>438.66666666666669</v>
      </c>
      <c r="L74" s="35">
        <f>+K75</f>
        <v>332</v>
      </c>
      <c r="M74" s="122" t="e">
        <f>+((I74-K74)-(J74-L74))/(LN((I74-K74)/(J74-L74)))</f>
        <v>#NUM!</v>
      </c>
      <c r="O74" s="153" t="e">
        <f>+H74/($N$73*M74)</f>
        <v>#NUM!</v>
      </c>
    </row>
    <row r="75" spans="1:34" ht="15" thickBot="1">
      <c r="A75" s="160"/>
      <c r="B75" s="74"/>
      <c r="C75" s="98" t="s">
        <v>71</v>
      </c>
      <c r="D75" s="162"/>
      <c r="E75" s="162"/>
      <c r="F75" s="9">
        <v>150</v>
      </c>
      <c r="G75" s="2">
        <v>60</v>
      </c>
      <c r="H75" s="94">
        <f t="shared" si="20"/>
        <v>90</v>
      </c>
      <c r="I75" s="145">
        <v>360</v>
      </c>
      <c r="J75" s="146">
        <f>+I76</f>
        <v>330</v>
      </c>
      <c r="K75" s="145">
        <f>+L75+(H75/F60)</f>
        <v>332</v>
      </c>
      <c r="L75" s="146">
        <f>+K76</f>
        <v>320</v>
      </c>
      <c r="M75" s="122">
        <f>+((I75-K75)-(J75-L75))/(LN((I75-K75)/(J75-L75)))</f>
        <v>17.482187786706202</v>
      </c>
      <c r="O75" s="153">
        <f>+H75/($N$73*M75)</f>
        <v>20.592388343623163</v>
      </c>
    </row>
    <row r="76" spans="1:34">
      <c r="A76" s="160"/>
      <c r="B76" s="74"/>
      <c r="C76" s="98" t="s">
        <v>78</v>
      </c>
      <c r="D76" s="162"/>
      <c r="E76" s="162"/>
      <c r="F76" s="9">
        <v>60</v>
      </c>
      <c r="G76" s="2">
        <v>30</v>
      </c>
      <c r="H76" s="94">
        <f t="shared" si="20"/>
        <v>30</v>
      </c>
      <c r="I76" s="147">
        <f>+I84</f>
        <v>330</v>
      </c>
      <c r="J76" s="35">
        <f>+I76-(H76/F47)</f>
        <v>320</v>
      </c>
      <c r="K76" s="115">
        <f>+L84</f>
        <v>320</v>
      </c>
      <c r="L76" s="2">
        <v>300</v>
      </c>
      <c r="M76" s="122">
        <f>+((I76-K76)-(J76-L76))/(LN((I76-K76)/(J76-L76)))</f>
        <v>14.426950408889635</v>
      </c>
      <c r="O76" s="153">
        <f>+H76/($N$73*M76)</f>
        <v>8.317766166719343</v>
      </c>
    </row>
    <row r="77" spans="1:34">
      <c r="A77" s="160"/>
      <c r="B77" s="74"/>
      <c r="C77" s="99"/>
      <c r="D77" s="162"/>
      <c r="E77" s="162"/>
      <c r="F77" s="9"/>
      <c r="G77" s="2"/>
      <c r="I77" s="34"/>
      <c r="J77" s="35"/>
      <c r="K77" s="9"/>
      <c r="L77" s="2"/>
      <c r="M77" s="123"/>
      <c r="O77" s="154"/>
    </row>
    <row r="78" spans="1:34">
      <c r="A78" s="161"/>
      <c r="B78" s="109"/>
      <c r="C78" s="99"/>
      <c r="D78" s="163"/>
      <c r="E78" s="164"/>
      <c r="F78" s="116"/>
      <c r="G78" s="117"/>
      <c r="H78" s="118"/>
      <c r="I78" s="148"/>
      <c r="J78" s="149"/>
      <c r="K78" s="116"/>
      <c r="L78" s="117"/>
      <c r="M78" s="124"/>
      <c r="O78" s="155"/>
    </row>
    <row r="79" spans="1:34">
      <c r="A79" s="165" t="s">
        <v>45</v>
      </c>
      <c r="B79" s="74"/>
      <c r="C79" s="112" t="s">
        <v>79</v>
      </c>
      <c r="D79" s="162"/>
      <c r="E79" s="162"/>
      <c r="F79" s="9">
        <v>30</v>
      </c>
      <c r="G79" s="2">
        <v>0</v>
      </c>
      <c r="H79" s="94">
        <f>+F79-G79</f>
        <v>30</v>
      </c>
      <c r="I79" s="34">
        <f>+J76</f>
        <v>320</v>
      </c>
      <c r="J79" s="35">
        <v>310</v>
      </c>
      <c r="K79" s="9" t="s">
        <v>23</v>
      </c>
      <c r="L79" s="2" t="s">
        <v>23</v>
      </c>
    </row>
    <row r="80" spans="1:34">
      <c r="A80" s="165"/>
      <c r="B80" s="74"/>
      <c r="C80" s="100"/>
      <c r="D80" s="162"/>
      <c r="E80" s="162"/>
      <c r="F80" s="9"/>
      <c r="G80" s="2"/>
      <c r="I80" s="9"/>
      <c r="J80" s="2"/>
      <c r="K80" s="9"/>
      <c r="L80" s="2"/>
    </row>
    <row r="81" spans="1:13">
      <c r="A81" s="166"/>
      <c r="B81" s="108"/>
      <c r="C81" s="101"/>
      <c r="D81" s="162"/>
      <c r="E81" s="162"/>
      <c r="F81" s="5"/>
      <c r="G81" s="6"/>
      <c r="I81" s="5"/>
      <c r="J81" s="6"/>
      <c r="K81" s="5"/>
      <c r="L81" s="6"/>
    </row>
    <row r="82" spans="1:13">
      <c r="D82" s="3"/>
      <c r="I82" s="119"/>
      <c r="J82" s="114"/>
      <c r="K82" s="81"/>
      <c r="L82" s="119"/>
    </row>
    <row r="83" spans="1:13">
      <c r="I83" s="130" t="s">
        <v>67</v>
      </c>
      <c r="J83" s="167" t="s">
        <v>68</v>
      </c>
      <c r="K83" s="168"/>
      <c r="L83" s="131" t="s">
        <v>66</v>
      </c>
      <c r="M83" s="126"/>
    </row>
    <row r="84" spans="1:13">
      <c r="I84" s="125">
        <f>+J84+$G$8/2</f>
        <v>330</v>
      </c>
      <c r="J84" s="157">
        <f>+AG35</f>
        <v>325</v>
      </c>
      <c r="K84" s="158"/>
      <c r="L84" s="127">
        <f>+J84-$G$8/2</f>
        <v>320</v>
      </c>
      <c r="M84" s="126"/>
    </row>
    <row r="85" spans="1:13">
      <c r="I85" s="120" t="s">
        <v>17</v>
      </c>
      <c r="J85" s="110" t="s">
        <v>32</v>
      </c>
      <c r="K85" s="129" t="s">
        <v>21</v>
      </c>
      <c r="L85" s="128" t="s">
        <v>33</v>
      </c>
    </row>
    <row r="86" spans="1:13">
      <c r="I86" s="134">
        <v>1</v>
      </c>
      <c r="J86" s="7">
        <v>2</v>
      </c>
      <c r="K86" s="135">
        <v>1</v>
      </c>
      <c r="L86" s="7">
        <v>1.8</v>
      </c>
    </row>
    <row r="87" spans="1:13">
      <c r="I87" s="133"/>
      <c r="J87" s="136"/>
      <c r="K87" s="133"/>
      <c r="L87" s="137"/>
    </row>
    <row r="88" spans="1:13">
      <c r="I88" s="132"/>
      <c r="J88" s="132"/>
      <c r="L88" s="132"/>
    </row>
  </sheetData>
  <mergeCells count="21">
    <mergeCell ref="Q2:R2"/>
    <mergeCell ref="AF26:AG26"/>
    <mergeCell ref="H41:I41"/>
    <mergeCell ref="H53:I53"/>
    <mergeCell ref="A70:A72"/>
    <mergeCell ref="D70:E70"/>
    <mergeCell ref="D71:E71"/>
    <mergeCell ref="D72:E72"/>
    <mergeCell ref="J84:K84"/>
    <mergeCell ref="A73:A78"/>
    <mergeCell ref="D73:E73"/>
    <mergeCell ref="D74:E74"/>
    <mergeCell ref="D75:E75"/>
    <mergeCell ref="D76:E76"/>
    <mergeCell ref="D77:E77"/>
    <mergeCell ref="D78:E78"/>
    <mergeCell ref="A79:A81"/>
    <mergeCell ref="D79:E79"/>
    <mergeCell ref="D80:E80"/>
    <mergeCell ref="D81:E81"/>
    <mergeCell ref="J83:K83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p_a_compito_matricola_5008996</vt:lpstr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gpm</cp:lastModifiedBy>
  <dcterms:created xsi:type="dcterms:W3CDTF">2011-05-26T12:46:52Z</dcterms:created>
  <dcterms:modified xsi:type="dcterms:W3CDTF">2013-12-10T15:34:28Z</dcterms:modified>
</cp:coreProperties>
</file>