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940" yWindow="-12" windowWidth="10332" windowHeight="8556"/>
  </bookViews>
  <sheets>
    <sheet name="p_a_IN_OUT" sheetId="21" r:id="rId1"/>
    <sheet name="p_a_DATI" sheetId="22" r:id="rId2"/>
    <sheet name="p_a_PROCEDURA" sheetId="12" r:id="rId3"/>
  </sheets>
  <calcPr calcId="124519"/>
</workbook>
</file>

<file path=xl/calcChain.xml><?xml version="1.0" encoding="utf-8"?>
<calcChain xmlns="http://schemas.openxmlformats.org/spreadsheetml/2006/main">
  <c r="C82" i="12"/>
  <c r="C25" i="21"/>
  <c r="C26"/>
  <c r="C27"/>
  <c r="C28"/>
  <c r="C29"/>
  <c r="C30"/>
  <c r="C31"/>
  <c r="C32"/>
  <c r="C33"/>
  <c r="C34"/>
  <c r="C35"/>
  <c r="C36"/>
  <c r="D24"/>
  <c r="E24"/>
  <c r="D83" i="12"/>
  <c r="E26" i="21" s="1"/>
  <c r="AB7"/>
  <c r="K29"/>
  <c r="K28"/>
  <c r="B2" i="12"/>
  <c r="B3"/>
  <c r="C3"/>
  <c r="D3"/>
  <c r="E3"/>
  <c r="F3"/>
  <c r="H3"/>
  <c r="C4"/>
  <c r="D4"/>
  <c r="E4"/>
  <c r="F4"/>
  <c r="B5"/>
  <c r="C5"/>
  <c r="D5"/>
  <c r="E5"/>
  <c r="F5"/>
  <c r="H5"/>
  <c r="B6"/>
  <c r="C6"/>
  <c r="D6"/>
  <c r="E6"/>
  <c r="F6"/>
  <c r="B7"/>
  <c r="C7"/>
  <c r="D7"/>
  <c r="E7"/>
  <c r="F7"/>
  <c r="B8"/>
  <c r="C8"/>
  <c r="D8"/>
  <c r="E8"/>
  <c r="F8"/>
  <c r="B9"/>
  <c r="C9"/>
  <c r="D9"/>
  <c r="E9"/>
  <c r="F9"/>
  <c r="B10"/>
  <c r="C10"/>
  <c r="D10"/>
  <c r="E10"/>
  <c r="F10"/>
  <c r="B12"/>
  <c r="C12"/>
  <c r="D12"/>
  <c r="E12"/>
  <c r="F12"/>
  <c r="B13"/>
  <c r="C13"/>
  <c r="D13"/>
  <c r="E13"/>
  <c r="F13"/>
  <c r="B14"/>
  <c r="C14"/>
  <c r="D14"/>
  <c r="E14"/>
  <c r="F14"/>
  <c r="B15"/>
  <c r="C15"/>
  <c r="D15"/>
  <c r="E15"/>
  <c r="F15"/>
  <c r="B16"/>
  <c r="C16"/>
  <c r="D16"/>
  <c r="E16"/>
  <c r="F16"/>
  <c r="B17"/>
  <c r="C17"/>
  <c r="D17"/>
  <c r="E17"/>
  <c r="F17"/>
  <c r="K7" l="1"/>
  <c r="AD83" l="1"/>
  <c r="AD84" s="1"/>
  <c r="AD85" s="1"/>
  <c r="AD86" s="1"/>
  <c r="AD87" s="1"/>
  <c r="AD88" s="1"/>
  <c r="AD89" s="1"/>
  <c r="AD90" s="1"/>
  <c r="AD91" s="1"/>
  <c r="AD92" s="1"/>
  <c r="AD93" s="1"/>
  <c r="AD94" s="1"/>
  <c r="AD95" s="1"/>
  <c r="AD96" s="1"/>
  <c r="AD97" s="1"/>
  <c r="AD98" s="1"/>
  <c r="AD99" s="1"/>
  <c r="AD100" s="1"/>
  <c r="AD101" s="1"/>
  <c r="AD102" s="1"/>
  <c r="AD103" s="1"/>
  <c r="AD104" s="1"/>
  <c r="AD105" s="1"/>
  <c r="K13"/>
  <c r="L13" s="1"/>
  <c r="K15"/>
  <c r="AD30" i="21"/>
  <c r="AD64"/>
  <c r="AG28"/>
  <c r="AH28"/>
  <c r="AJ28"/>
  <c r="AK28"/>
  <c r="AM28"/>
  <c r="AN28"/>
  <c r="AG29"/>
  <c r="AH29"/>
  <c r="AJ29"/>
  <c r="AK29"/>
  <c r="AM29"/>
  <c r="AN29"/>
  <c r="AE30"/>
  <c r="AE41"/>
  <c r="AE64"/>
  <c r="D85" i="12" l="1"/>
  <c r="E28" i="21" s="1"/>
  <c r="M13" i="12"/>
  <c r="N13" s="1"/>
  <c r="AC139"/>
  <c r="C93"/>
  <c r="D36" i="21" s="1"/>
  <c r="D91" i="12"/>
  <c r="E34" i="21" s="1"/>
  <c r="O61" i="12" l="1"/>
  <c r="O60"/>
  <c r="O35"/>
  <c r="AD114"/>
  <c r="AC114"/>
  <c r="AD113"/>
  <c r="AC113"/>
  <c r="K12" l="1"/>
  <c r="K15" i="21" s="1"/>
  <c r="K16"/>
  <c r="K14" i="12"/>
  <c r="K17" i="21" s="1"/>
  <c r="K5" i="12"/>
  <c r="K8" i="21" s="1"/>
  <c r="K6" i="12"/>
  <c r="K9" i="21" s="1"/>
  <c r="K7" l="1"/>
  <c r="K6"/>
  <c r="P29"/>
  <c r="P28"/>
  <c r="O29"/>
  <c r="O28"/>
  <c r="N29"/>
  <c r="N28"/>
  <c r="M28"/>
  <c r="M29"/>
  <c r="L29"/>
  <c r="L28"/>
  <c r="W7"/>
  <c r="W6"/>
  <c r="V7"/>
  <c r="V6"/>
  <c r="U6"/>
  <c r="U7"/>
  <c r="T7"/>
  <c r="T6"/>
  <c r="S7"/>
  <c r="S6"/>
  <c r="R7"/>
  <c r="R6"/>
  <c r="Q6"/>
  <c r="Q7"/>
  <c r="P7"/>
  <c r="P6"/>
  <c r="AD28"/>
  <c r="S29"/>
  <c r="T29"/>
  <c r="U29"/>
  <c r="T28"/>
  <c r="U28"/>
  <c r="S28"/>
  <c r="R29"/>
  <c r="R28"/>
  <c r="AA7"/>
  <c r="Z7"/>
  <c r="Y7"/>
  <c r="M6"/>
  <c r="N6"/>
  <c r="M7"/>
  <c r="N7"/>
  <c r="L7"/>
  <c r="L6"/>
  <c r="M14" i="12"/>
  <c r="M17" i="21" s="1"/>
  <c r="M15" i="12"/>
  <c r="M18" i="21" s="1"/>
  <c r="K16" i="12"/>
  <c r="M16" s="1"/>
  <c r="M19" i="21" s="1"/>
  <c r="K17" i="12"/>
  <c r="M17" s="1"/>
  <c r="M20" i="21" s="1"/>
  <c r="M7" i="12"/>
  <c r="K8"/>
  <c r="M8" s="1"/>
  <c r="M11" i="21" s="1"/>
  <c r="K9" i="12"/>
  <c r="M9" s="1"/>
  <c r="M12" i="21" s="1"/>
  <c r="K10" i="12"/>
  <c r="M10" s="1"/>
  <c r="M13" i="21" s="1"/>
  <c r="M10" l="1"/>
  <c r="K20"/>
  <c r="K18"/>
  <c r="K13"/>
  <c r="K11"/>
  <c r="K19"/>
  <c r="K12"/>
  <c r="K10"/>
  <c r="L10" i="12"/>
  <c r="L13" i="21" s="1"/>
  <c r="L9" i="12"/>
  <c r="L12" i="21" s="1"/>
  <c r="L8" i="12"/>
  <c r="L11" i="21" s="1"/>
  <c r="L7" i="12"/>
  <c r="L14"/>
  <c r="L17" i="21" s="1"/>
  <c r="L17" i="12"/>
  <c r="L20" i="21" s="1"/>
  <c r="L16" i="12"/>
  <c r="L19" i="21" s="1"/>
  <c r="L15" i="12"/>
  <c r="L18" i="21" s="1"/>
  <c r="L10" l="1"/>
  <c r="AC221" i="12" l="1"/>
  <c r="AC222"/>
  <c r="C75" l="1"/>
  <c r="C84" l="1"/>
  <c r="D27" i="21" s="1"/>
  <c r="C85" i="12"/>
  <c r="D28" i="21" s="1"/>
  <c r="C86" i="12"/>
  <c r="D29" i="21" s="1"/>
  <c r="C87" i="12"/>
  <c r="D30" i="21" s="1"/>
  <c r="D84" i="12"/>
  <c r="E27" i="21" s="1"/>
  <c r="D86" i="12"/>
  <c r="E29" i="21" s="1"/>
  <c r="D87" i="12"/>
  <c r="E30" i="21" s="1"/>
  <c r="C91" i="12"/>
  <c r="D34" i="21" s="1"/>
  <c r="C92" i="12"/>
  <c r="D35" i="21" s="1"/>
  <c r="D92" i="12"/>
  <c r="E35" i="21" s="1"/>
  <c r="D93" i="12"/>
  <c r="E36" i="21" s="1"/>
  <c r="Q8" i="12"/>
  <c r="Q9"/>
  <c r="Q10"/>
  <c r="Q14"/>
  <c r="Q15"/>
  <c r="Q17"/>
  <c r="Q7"/>
  <c r="D51"/>
  <c r="D52"/>
  <c r="D53"/>
  <c r="D54"/>
  <c r="D55"/>
  <c r="D56"/>
  <c r="C52"/>
  <c r="C53"/>
  <c r="C54"/>
  <c r="C55"/>
  <c r="C56"/>
  <c r="C51"/>
  <c r="C26"/>
  <c r="D26"/>
  <c r="D27"/>
  <c r="D28"/>
  <c r="D29"/>
  <c r="D30"/>
  <c r="D31"/>
  <c r="C27"/>
  <c r="C28"/>
  <c r="C29"/>
  <c r="C30"/>
  <c r="C31"/>
  <c r="Q11"/>
  <c r="P11"/>
  <c r="Q16"/>
  <c r="M5" l="1"/>
  <c r="M8" i="21" s="1"/>
  <c r="M6" i="12"/>
  <c r="M9" i="21" s="1"/>
  <c r="M12" i="12"/>
  <c r="L12"/>
  <c r="L15" i="21" s="1"/>
  <c r="L16"/>
  <c r="D57" i="12"/>
  <c r="F52" s="1"/>
  <c r="L5"/>
  <c r="L6"/>
  <c r="D32"/>
  <c r="L9" i="21" l="1"/>
  <c r="Q5" i="12"/>
  <c r="Q6"/>
  <c r="P5"/>
  <c r="L8" i="21"/>
  <c r="Q13" i="12"/>
  <c r="M16" i="21"/>
  <c r="Q12" i="12"/>
  <c r="M15" i="21"/>
  <c r="E55" i="12"/>
  <c r="F56"/>
  <c r="F51"/>
  <c r="E56"/>
  <c r="F55"/>
  <c r="F54"/>
  <c r="E53"/>
  <c r="E51"/>
  <c r="F53"/>
  <c r="E52"/>
  <c r="E54"/>
  <c r="N5"/>
  <c r="N8" i="21" s="1"/>
  <c r="N6" i="12"/>
  <c r="P6"/>
  <c r="P15"/>
  <c r="N15"/>
  <c r="N18" i="21" s="1"/>
  <c r="P16" i="12"/>
  <c r="N16"/>
  <c r="N19" i="21" s="1"/>
  <c r="N10" i="12"/>
  <c r="N13" i="21" s="1"/>
  <c r="P10" i="12"/>
  <c r="P7"/>
  <c r="N7"/>
  <c r="P12"/>
  <c r="N12"/>
  <c r="N15" i="21" s="1"/>
  <c r="N8" i="12"/>
  <c r="N11" i="21" s="1"/>
  <c r="P8" i="12"/>
  <c r="P13"/>
  <c r="N16" i="21"/>
  <c r="P17" i="12"/>
  <c r="N17"/>
  <c r="N20" i="21" s="1"/>
  <c r="P9" i="12"/>
  <c r="N9"/>
  <c r="N12" i="21" s="1"/>
  <c r="P14" i="12"/>
  <c r="N14"/>
  <c r="N17" i="21" s="1"/>
  <c r="AB26" i="12"/>
  <c r="AC26" s="1"/>
  <c r="E26"/>
  <c r="F28"/>
  <c r="F30"/>
  <c r="E27"/>
  <c r="E29"/>
  <c r="E31"/>
  <c r="F27"/>
  <c r="F29"/>
  <c r="F31"/>
  <c r="E28"/>
  <c r="E30"/>
  <c r="F26"/>
  <c r="Q18" l="1"/>
  <c r="R6" s="1"/>
  <c r="N10" i="21"/>
  <c r="N9"/>
  <c r="F32" i="12"/>
  <c r="R8" l="1"/>
  <c r="S17"/>
  <c r="R7"/>
  <c r="R5"/>
  <c r="R13"/>
  <c r="S15"/>
  <c r="R16"/>
  <c r="R15"/>
  <c r="S14"/>
  <c r="S12"/>
  <c r="R12"/>
  <c r="S13"/>
  <c r="R14"/>
  <c r="S6"/>
  <c r="R17"/>
  <c r="S16"/>
  <c r="AB27"/>
  <c r="AC27" s="1"/>
  <c r="R10"/>
  <c r="R9"/>
  <c r="S10"/>
  <c r="S8"/>
  <c r="S9"/>
  <c r="S7"/>
  <c r="G30"/>
  <c r="S5"/>
  <c r="H31"/>
  <c r="H30"/>
  <c r="G29"/>
  <c r="H27"/>
  <c r="G26"/>
  <c r="H28"/>
  <c r="G27"/>
  <c r="G31"/>
  <c r="H29"/>
  <c r="G28"/>
  <c r="H26"/>
  <c r="D37" l="1"/>
  <c r="Q8" i="21" s="1"/>
  <c r="P38" i="12" l="1"/>
  <c r="Z9" i="21" l="1"/>
  <c r="H32" i="12"/>
  <c r="AB28" l="1"/>
  <c r="AC28" s="1"/>
  <c r="J31"/>
  <c r="I30"/>
  <c r="I31"/>
  <c r="I27"/>
  <c r="J26"/>
  <c r="I28"/>
  <c r="I26"/>
  <c r="I29"/>
  <c r="J29"/>
  <c r="J28"/>
  <c r="J27"/>
  <c r="J30"/>
  <c r="D38" l="1"/>
  <c r="J32"/>
  <c r="AB29" s="1"/>
  <c r="AC29" s="1"/>
  <c r="D39" s="1"/>
  <c r="C37" l="1"/>
  <c r="Q9" i="21"/>
  <c r="P39" i="12"/>
  <c r="L31"/>
  <c r="K31"/>
  <c r="L26"/>
  <c r="L27"/>
  <c r="K30"/>
  <c r="L29"/>
  <c r="K29"/>
  <c r="K27"/>
  <c r="K28"/>
  <c r="L28"/>
  <c r="L30"/>
  <c r="K26"/>
  <c r="P8" i="21" l="1"/>
  <c r="B37" i="12"/>
  <c r="E37"/>
  <c r="J37"/>
  <c r="H37"/>
  <c r="K37"/>
  <c r="G37"/>
  <c r="F37"/>
  <c r="I37"/>
  <c r="Z10" i="21"/>
  <c r="Q10"/>
  <c r="P40" i="12"/>
  <c r="P37"/>
  <c r="L32"/>
  <c r="L37" l="1"/>
  <c r="M37" s="1"/>
  <c r="Z8" i="21"/>
  <c r="Z11"/>
  <c r="M26" i="12"/>
  <c r="M29"/>
  <c r="N28"/>
  <c r="M28"/>
  <c r="M27"/>
  <c r="N30"/>
  <c r="AB30"/>
  <c r="AC30" s="1"/>
  <c r="N27"/>
  <c r="M31"/>
  <c r="M30"/>
  <c r="N26"/>
  <c r="N31"/>
  <c r="N29"/>
  <c r="C38" l="1"/>
  <c r="B38" s="1"/>
  <c r="R8" i="21"/>
  <c r="D40" i="12"/>
  <c r="P41" s="1"/>
  <c r="N32"/>
  <c r="F38" l="1"/>
  <c r="I38"/>
  <c r="J38"/>
  <c r="H38"/>
  <c r="K38"/>
  <c r="G38"/>
  <c r="Q11" i="21"/>
  <c r="S8"/>
  <c r="P9"/>
  <c r="P31" i="12"/>
  <c r="AB31"/>
  <c r="AC31" s="1"/>
  <c r="C39" s="1"/>
  <c r="B39" s="1"/>
  <c r="E38"/>
  <c r="P30"/>
  <c r="O31"/>
  <c r="P29"/>
  <c r="P27"/>
  <c r="O30"/>
  <c r="P26"/>
  <c r="O27"/>
  <c r="O28"/>
  <c r="O26"/>
  <c r="P28"/>
  <c r="O29"/>
  <c r="J39" l="1"/>
  <c r="I39"/>
  <c r="H39"/>
  <c r="F39"/>
  <c r="K39"/>
  <c r="G39"/>
  <c r="Z12" i="21"/>
  <c r="C41" i="12"/>
  <c r="L38"/>
  <c r="D41"/>
  <c r="P32"/>
  <c r="H41" l="1"/>
  <c r="F41"/>
  <c r="K41"/>
  <c r="J41"/>
  <c r="I41"/>
  <c r="G41"/>
  <c r="Q12" i="21"/>
  <c r="P10"/>
  <c r="R9"/>
  <c r="P12"/>
  <c r="P42" i="12"/>
  <c r="M38"/>
  <c r="Q26"/>
  <c r="AB32"/>
  <c r="AC32" s="1"/>
  <c r="R29"/>
  <c r="R30"/>
  <c r="Q28"/>
  <c r="R26"/>
  <c r="Q31"/>
  <c r="Q30"/>
  <c r="E39"/>
  <c r="R27"/>
  <c r="R28"/>
  <c r="Q27"/>
  <c r="Q29"/>
  <c r="R31"/>
  <c r="Z13" i="21" l="1"/>
  <c r="S9"/>
  <c r="D42" i="12"/>
  <c r="C42"/>
  <c r="B42" s="1"/>
  <c r="C40"/>
  <c r="B40" s="1"/>
  <c r="B41" s="1"/>
  <c r="L39"/>
  <c r="R32"/>
  <c r="H42" l="1"/>
  <c r="I42"/>
  <c r="J42"/>
  <c r="F42"/>
  <c r="K42"/>
  <c r="G42"/>
  <c r="J40"/>
  <c r="H40"/>
  <c r="K40"/>
  <c r="G40"/>
  <c r="F40"/>
  <c r="I40"/>
  <c r="P13" i="21"/>
  <c r="R10"/>
  <c r="P11"/>
  <c r="Q13"/>
  <c r="M39" i="12"/>
  <c r="P43"/>
  <c r="T31"/>
  <c r="AB33"/>
  <c r="AC33" s="1"/>
  <c r="E40"/>
  <c r="T27"/>
  <c r="T26"/>
  <c r="S31"/>
  <c r="T28"/>
  <c r="S27"/>
  <c r="S26"/>
  <c r="T30"/>
  <c r="T29"/>
  <c r="S28"/>
  <c r="S30"/>
  <c r="S29"/>
  <c r="Z14" i="21" l="1"/>
  <c r="S10"/>
  <c r="D43" i="12"/>
  <c r="C43"/>
  <c r="B43" s="1"/>
  <c r="L40"/>
  <c r="T32"/>
  <c r="J43" l="1"/>
  <c r="G43"/>
  <c r="H43"/>
  <c r="F43"/>
  <c r="K43"/>
  <c r="I43"/>
  <c r="P14" i="21"/>
  <c r="R11"/>
  <c r="Q14"/>
  <c r="M40" i="12"/>
  <c r="P44"/>
  <c r="AB51"/>
  <c r="AC51" s="1"/>
  <c r="F57"/>
  <c r="E43"/>
  <c r="U30"/>
  <c r="AB34"/>
  <c r="AC34" s="1"/>
  <c r="E41"/>
  <c r="V27"/>
  <c r="V28"/>
  <c r="V31"/>
  <c r="V26"/>
  <c r="U27"/>
  <c r="U28"/>
  <c r="V29"/>
  <c r="U29"/>
  <c r="U26"/>
  <c r="U31"/>
  <c r="V30"/>
  <c r="Z15" i="21" l="1"/>
  <c r="S11"/>
  <c r="G54" i="12"/>
  <c r="H52"/>
  <c r="G55"/>
  <c r="H55"/>
  <c r="H54"/>
  <c r="G51"/>
  <c r="G52"/>
  <c r="H56"/>
  <c r="H51"/>
  <c r="G56"/>
  <c r="G53"/>
  <c r="H53"/>
  <c r="C44"/>
  <c r="B44" s="1"/>
  <c r="L43"/>
  <c r="AB52"/>
  <c r="AC52" s="1"/>
  <c r="D44"/>
  <c r="L41"/>
  <c r="V32"/>
  <c r="J44" l="1"/>
  <c r="F44"/>
  <c r="K44"/>
  <c r="G44"/>
  <c r="H44"/>
  <c r="I44"/>
  <c r="R14" i="21"/>
  <c r="Q15"/>
  <c r="R12"/>
  <c r="P15"/>
  <c r="M41" i="12"/>
  <c r="P45"/>
  <c r="M43"/>
  <c r="H57"/>
  <c r="I53" s="1"/>
  <c r="D63"/>
  <c r="AB35"/>
  <c r="AC35" s="1"/>
  <c r="D45" s="1"/>
  <c r="E44"/>
  <c r="X31"/>
  <c r="X29"/>
  <c r="X30"/>
  <c r="X28"/>
  <c r="W28"/>
  <c r="W31"/>
  <c r="X27"/>
  <c r="W27"/>
  <c r="W26"/>
  <c r="W30"/>
  <c r="X26"/>
  <c r="W29"/>
  <c r="E42"/>
  <c r="AB9" i="21" l="1"/>
  <c r="P64" i="12"/>
  <c r="Z16" i="21"/>
  <c r="Q16"/>
  <c r="U8"/>
  <c r="S14"/>
  <c r="S12"/>
  <c r="P46" i="12"/>
  <c r="J52"/>
  <c r="I56"/>
  <c r="J54"/>
  <c r="AB53"/>
  <c r="AC53" s="1"/>
  <c r="D64" s="1"/>
  <c r="I51"/>
  <c r="I54"/>
  <c r="J51"/>
  <c r="J55"/>
  <c r="J56"/>
  <c r="J53"/>
  <c r="I55"/>
  <c r="I52"/>
  <c r="C45"/>
  <c r="B45" s="1"/>
  <c r="L44"/>
  <c r="X32"/>
  <c r="L42"/>
  <c r="AB10" i="21" l="1"/>
  <c r="P65" i="12"/>
  <c r="H45"/>
  <c r="F45"/>
  <c r="K45"/>
  <c r="I45"/>
  <c r="G45"/>
  <c r="J45"/>
  <c r="Z17" i="21"/>
  <c r="R13"/>
  <c r="R15"/>
  <c r="U9"/>
  <c r="P16"/>
  <c r="M42" i="12"/>
  <c r="M44"/>
  <c r="E45"/>
  <c r="J57"/>
  <c r="AB36"/>
  <c r="AC36" s="1"/>
  <c r="D46" s="1"/>
  <c r="Z29"/>
  <c r="Y31"/>
  <c r="Y29"/>
  <c r="Z28"/>
  <c r="Y27"/>
  <c r="Z30"/>
  <c r="Z27"/>
  <c r="Y30"/>
  <c r="Z31"/>
  <c r="Y28"/>
  <c r="Z26"/>
  <c r="Y26"/>
  <c r="Q17" i="21" l="1"/>
  <c r="S15"/>
  <c r="S13"/>
  <c r="P47" i="12"/>
  <c r="L45"/>
  <c r="K51"/>
  <c r="K53"/>
  <c r="K54"/>
  <c r="L51"/>
  <c r="AB54"/>
  <c r="AC54" s="1"/>
  <c r="C63" s="1"/>
  <c r="B63" s="1"/>
  <c r="L52"/>
  <c r="K56"/>
  <c r="K52"/>
  <c r="L55"/>
  <c r="L53"/>
  <c r="L54"/>
  <c r="K55"/>
  <c r="L56"/>
  <c r="C46"/>
  <c r="B46" s="1"/>
  <c r="Z32"/>
  <c r="AB37" s="1"/>
  <c r="AC37" s="1"/>
  <c r="C47" s="1"/>
  <c r="B47" s="1"/>
  <c r="AB8" i="21" l="1"/>
  <c r="P63" i="12"/>
  <c r="G63"/>
  <c r="F63"/>
  <c r="F46"/>
  <c r="I46"/>
  <c r="J46"/>
  <c r="H46"/>
  <c r="K46"/>
  <c r="G46"/>
  <c r="J63"/>
  <c r="I63"/>
  <c r="H63"/>
  <c r="K63"/>
  <c r="Z18" i="21"/>
  <c r="P17"/>
  <c r="R16"/>
  <c r="P18"/>
  <c r="T8"/>
  <c r="M45" i="12"/>
  <c r="E46"/>
  <c r="D65"/>
  <c r="L57"/>
  <c r="M55" s="1"/>
  <c r="D47"/>
  <c r="I47" s="1"/>
  <c r="AB11" i="21" l="1"/>
  <c r="P66" i="12"/>
  <c r="K47"/>
  <c r="H47"/>
  <c r="J47"/>
  <c r="G47"/>
  <c r="F47"/>
  <c r="Q18" i="21"/>
  <c r="U10"/>
  <c r="S16"/>
  <c r="L46" i="12"/>
  <c r="N54"/>
  <c r="AB55"/>
  <c r="AC55" s="1"/>
  <c r="M52"/>
  <c r="M53"/>
  <c r="N52"/>
  <c r="N53"/>
  <c r="E63"/>
  <c r="N55"/>
  <c r="M54"/>
  <c r="N51"/>
  <c r="M51"/>
  <c r="M56"/>
  <c r="N56"/>
  <c r="E47"/>
  <c r="R17" i="21" l="1"/>
  <c r="M46" i="12"/>
  <c r="N57"/>
  <c r="O56" s="1"/>
  <c r="D66"/>
  <c r="C64"/>
  <c r="B64" s="1"/>
  <c r="L63"/>
  <c r="L47"/>
  <c r="AB12" i="21" l="1"/>
  <c r="P67" i="12"/>
  <c r="M63"/>
  <c r="F64"/>
  <c r="H64"/>
  <c r="K64"/>
  <c r="G64"/>
  <c r="J64"/>
  <c r="I64"/>
  <c r="R18" i="21"/>
  <c r="T9"/>
  <c r="V8"/>
  <c r="U11"/>
  <c r="S17"/>
  <c r="M47" i="12"/>
  <c r="P54"/>
  <c r="P52"/>
  <c r="P51"/>
  <c r="P53"/>
  <c r="O51"/>
  <c r="AB56"/>
  <c r="AC56" s="1"/>
  <c r="D67" s="1"/>
  <c r="O55"/>
  <c r="O52"/>
  <c r="P55"/>
  <c r="O53"/>
  <c r="O54"/>
  <c r="P56"/>
  <c r="E64"/>
  <c r="AB13" i="21" l="1"/>
  <c r="P68" i="12"/>
  <c r="U12" i="21"/>
  <c r="N47" i="12"/>
  <c r="S18" i="21"/>
  <c r="W8"/>
  <c r="P57" i="12"/>
  <c r="AB57" s="1"/>
  <c r="AC57" s="1"/>
  <c r="C68" s="1"/>
  <c r="C66"/>
  <c r="C67"/>
  <c r="C65"/>
  <c r="L64"/>
  <c r="M64" s="1"/>
  <c r="F65" l="1"/>
  <c r="B65"/>
  <c r="B66" s="1"/>
  <c r="B67" s="1"/>
  <c r="B68" s="1"/>
  <c r="F67"/>
  <c r="H67"/>
  <c r="I67"/>
  <c r="J67"/>
  <c r="K67"/>
  <c r="G67"/>
  <c r="J65"/>
  <c r="K65"/>
  <c r="G65"/>
  <c r="H65"/>
  <c r="I65"/>
  <c r="J66"/>
  <c r="I66"/>
  <c r="F66"/>
  <c r="H66"/>
  <c r="K66"/>
  <c r="G66"/>
  <c r="Y18" i="21"/>
  <c r="O47" i="12"/>
  <c r="N46"/>
  <c r="Q52"/>
  <c r="T12" i="21"/>
  <c r="T13"/>
  <c r="V9"/>
  <c r="T10"/>
  <c r="T11"/>
  <c r="C207" i="12"/>
  <c r="E67"/>
  <c r="R54"/>
  <c r="Q54"/>
  <c r="D68"/>
  <c r="Q51"/>
  <c r="R52"/>
  <c r="R56"/>
  <c r="E66"/>
  <c r="R51"/>
  <c r="Q55"/>
  <c r="Q56"/>
  <c r="R53"/>
  <c r="Q53"/>
  <c r="R55"/>
  <c r="E65"/>
  <c r="AB14" i="21" l="1"/>
  <c r="P69" i="12"/>
  <c r="G68"/>
  <c r="J68"/>
  <c r="K68"/>
  <c r="F68"/>
  <c r="I68"/>
  <c r="H68"/>
  <c r="N45"/>
  <c r="N44" s="1"/>
  <c r="O46"/>
  <c r="Y17" i="21"/>
  <c r="U13"/>
  <c r="W9"/>
  <c r="C206" i="12"/>
  <c r="E68"/>
  <c r="L66"/>
  <c r="M66" s="1"/>
  <c r="L67"/>
  <c r="M67" s="1"/>
  <c r="R57"/>
  <c r="AB58" s="1"/>
  <c r="AC58" s="1"/>
  <c r="L65"/>
  <c r="M65" s="1"/>
  <c r="L68" l="1"/>
  <c r="O44"/>
  <c r="O45"/>
  <c r="Y16" i="21"/>
  <c r="T53" i="12"/>
  <c r="V10" i="21"/>
  <c r="V12"/>
  <c r="V11"/>
  <c r="N43" i="12"/>
  <c r="Y15" i="21"/>
  <c r="C205" i="12"/>
  <c r="C204"/>
  <c r="S53"/>
  <c r="T54"/>
  <c r="T51"/>
  <c r="T56"/>
  <c r="S52"/>
  <c r="T52"/>
  <c r="C69"/>
  <c r="B69" s="1"/>
  <c r="D69"/>
  <c r="S55"/>
  <c r="T55"/>
  <c r="S56"/>
  <c r="S54"/>
  <c r="S51"/>
  <c r="AB15" i="21" l="1"/>
  <c r="P70" i="12"/>
  <c r="J69"/>
  <c r="K69"/>
  <c r="G69"/>
  <c r="F69"/>
  <c r="H69"/>
  <c r="I69"/>
  <c r="O43"/>
  <c r="T14" i="21"/>
  <c r="W11"/>
  <c r="W10"/>
  <c r="U14"/>
  <c r="V13"/>
  <c r="W12"/>
  <c r="N42" i="12"/>
  <c r="C202" s="1"/>
  <c r="Y14" i="21"/>
  <c r="C203" i="12"/>
  <c r="M68"/>
  <c r="T57"/>
  <c r="V51" s="1"/>
  <c r="E69"/>
  <c r="O42" l="1"/>
  <c r="W13" i="21"/>
  <c r="N41" i="12"/>
  <c r="N40" s="1"/>
  <c r="N39" s="1"/>
  <c r="N38" s="1"/>
  <c r="Y13" i="21"/>
  <c r="U51" i="12"/>
  <c r="U55"/>
  <c r="V54"/>
  <c r="U54"/>
  <c r="U56"/>
  <c r="L69"/>
  <c r="V52"/>
  <c r="U52"/>
  <c r="V56"/>
  <c r="AB59"/>
  <c r="AC59" s="1"/>
  <c r="D70" s="1"/>
  <c r="U53"/>
  <c r="V55"/>
  <c r="V53"/>
  <c r="AB16" i="21" l="1"/>
  <c r="P71" i="12"/>
  <c r="Y12" i="21"/>
  <c r="O41" i="12"/>
  <c r="U15" i="21"/>
  <c r="V14"/>
  <c r="C201" i="12"/>
  <c r="M69"/>
  <c r="V57"/>
  <c r="W51" s="1"/>
  <c r="C70"/>
  <c r="B70" s="1"/>
  <c r="J70" l="1"/>
  <c r="I70"/>
  <c r="F70"/>
  <c r="H70"/>
  <c r="K70"/>
  <c r="G70"/>
  <c r="Y11" i="21"/>
  <c r="O40" i="12"/>
  <c r="W14" i="21"/>
  <c r="T15"/>
  <c r="X56" i="12"/>
  <c r="AB60"/>
  <c r="AC60" s="1"/>
  <c r="D71" s="1"/>
  <c r="W56"/>
  <c r="C200"/>
  <c r="N37"/>
  <c r="C197" s="1"/>
  <c r="X51"/>
  <c r="W55"/>
  <c r="W53"/>
  <c r="X55"/>
  <c r="X53"/>
  <c r="X54"/>
  <c r="W54"/>
  <c r="W52"/>
  <c r="X52"/>
  <c r="E70"/>
  <c r="AB17" i="21" l="1"/>
  <c r="P72" i="12"/>
  <c r="Y10" i="21"/>
  <c r="O39" i="12"/>
  <c r="U16" i="21"/>
  <c r="C71" i="12"/>
  <c r="B71" s="1"/>
  <c r="C199"/>
  <c r="X57"/>
  <c r="Z55" s="1"/>
  <c r="L70"/>
  <c r="F71" l="1"/>
  <c r="H71"/>
  <c r="I71"/>
  <c r="J71"/>
  <c r="K71"/>
  <c r="G71"/>
  <c r="T16" i="21"/>
  <c r="O38" i="12"/>
  <c r="V15" i="21"/>
  <c r="Y9"/>
  <c r="AB61" i="12"/>
  <c r="AC61" s="1"/>
  <c r="D72" s="1"/>
  <c r="C198"/>
  <c r="E71"/>
  <c r="Z52"/>
  <c r="Y51"/>
  <c r="Z53"/>
  <c r="Y52"/>
  <c r="Y55"/>
  <c r="Z51"/>
  <c r="Y54"/>
  <c r="Z54"/>
  <c r="Z56"/>
  <c r="Y56"/>
  <c r="Y53"/>
  <c r="M70"/>
  <c r="AB18" i="21" l="1"/>
  <c r="P73" i="12"/>
  <c r="L71"/>
  <c r="O37"/>
  <c r="W15" i="21"/>
  <c r="C72" i="12"/>
  <c r="B72" s="1"/>
  <c r="Y8" i="21"/>
  <c r="U17"/>
  <c r="Z57" i="12"/>
  <c r="AB62" s="1"/>
  <c r="AC62" s="1"/>
  <c r="D73" s="1"/>
  <c r="F72" l="1"/>
  <c r="H72"/>
  <c r="K72"/>
  <c r="G72"/>
  <c r="J72"/>
  <c r="I72"/>
  <c r="T17" i="21"/>
  <c r="E72" i="12"/>
  <c r="V16" i="21"/>
  <c r="U18"/>
  <c r="M71" i="12"/>
  <c r="C73"/>
  <c r="B73" s="1"/>
  <c r="J73" l="1"/>
  <c r="K73"/>
  <c r="G73"/>
  <c r="F73"/>
  <c r="H73"/>
  <c r="I73"/>
  <c r="T18" i="21"/>
  <c r="L72" i="12"/>
  <c r="V17" i="21" s="1"/>
  <c r="W16"/>
  <c r="E73" i="12"/>
  <c r="M72" l="1"/>
  <c r="L73"/>
  <c r="V18" i="21" s="1"/>
  <c r="W17" l="1"/>
  <c r="M73" i="12"/>
  <c r="N73" l="1"/>
  <c r="O73" s="1"/>
  <c r="N72"/>
  <c r="W18" i="21"/>
  <c r="O72" i="12" l="1"/>
  <c r="AA18" i="21"/>
  <c r="D207" i="12"/>
  <c r="AA17" i="21" l="1"/>
  <c r="D206" i="12"/>
  <c r="AC219" l="1"/>
  <c r="AC220" l="1"/>
  <c r="D90" l="1"/>
  <c r="E33" i="21" s="1"/>
  <c r="D25" l="1"/>
  <c r="D82" i="12"/>
  <c r="E25" i="21" s="1"/>
  <c r="C90" i="12"/>
  <c r="D33" i="21" s="1"/>
  <c r="C83" i="12"/>
  <c r="D26" i="21" s="1"/>
  <c r="D89" i="12"/>
  <c r="E32" i="21" s="1"/>
  <c r="C89" i="12"/>
  <c r="D32" i="21" s="1"/>
  <c r="C88" i="12"/>
  <c r="D31" i="21" s="1"/>
  <c r="D88" i="12"/>
  <c r="E31" i="21" s="1"/>
  <c r="F32" l="1"/>
  <c r="F27"/>
  <c r="D94" i="12"/>
  <c r="E87" s="1"/>
  <c r="H32" i="21" l="1"/>
  <c r="F83" i="12"/>
  <c r="E88"/>
  <c r="F82"/>
  <c r="F89"/>
  <c r="E90"/>
  <c r="E89"/>
  <c r="F88"/>
  <c r="F90"/>
  <c r="E83"/>
  <c r="AB82"/>
  <c r="AC82" s="1"/>
  <c r="E82"/>
  <c r="F91"/>
  <c r="E93"/>
  <c r="F85"/>
  <c r="E92"/>
  <c r="E86"/>
  <c r="F92"/>
  <c r="E85"/>
  <c r="F93"/>
  <c r="E91"/>
  <c r="F86"/>
  <c r="F87"/>
  <c r="F84"/>
  <c r="E84"/>
  <c r="F94" l="1"/>
  <c r="AB83" s="1"/>
  <c r="AC83" s="1"/>
  <c r="D116" l="1"/>
  <c r="X116" s="1"/>
  <c r="AD116" s="1"/>
  <c r="H90"/>
  <c r="G87"/>
  <c r="H84"/>
  <c r="G85"/>
  <c r="H92"/>
  <c r="G83"/>
  <c r="H91"/>
  <c r="H93"/>
  <c r="H82"/>
  <c r="G86"/>
  <c r="G92"/>
  <c r="G82"/>
  <c r="G84"/>
  <c r="H86"/>
  <c r="G93"/>
  <c r="G88"/>
  <c r="G91"/>
  <c r="G89"/>
  <c r="H83"/>
  <c r="H87"/>
  <c r="H85"/>
  <c r="G90"/>
  <c r="H88"/>
  <c r="H89"/>
  <c r="M31" i="21" l="1"/>
  <c r="H94" i="12"/>
  <c r="I87" s="1"/>
  <c r="S31" i="21"/>
  <c r="J91" i="12" l="1"/>
  <c r="I85"/>
  <c r="I88"/>
  <c r="I92"/>
  <c r="J83"/>
  <c r="I90"/>
  <c r="I82"/>
  <c r="J88"/>
  <c r="J87"/>
  <c r="J82"/>
  <c r="I91"/>
  <c r="J93"/>
  <c r="J90"/>
  <c r="I86"/>
  <c r="I93"/>
  <c r="I83"/>
  <c r="J84"/>
  <c r="J89"/>
  <c r="J85"/>
  <c r="J86"/>
  <c r="I89"/>
  <c r="AB84"/>
  <c r="AC84" s="1"/>
  <c r="I84"/>
  <c r="J92"/>
  <c r="D117" l="1"/>
  <c r="J94"/>
  <c r="K88" s="1"/>
  <c r="M32" i="21" l="1"/>
  <c r="X117" i="12"/>
  <c r="L86"/>
  <c r="L84"/>
  <c r="L91"/>
  <c r="K85"/>
  <c r="K89"/>
  <c r="K86"/>
  <c r="K83"/>
  <c r="L90"/>
  <c r="K93"/>
  <c r="L85"/>
  <c r="K82"/>
  <c r="L83"/>
  <c r="L88"/>
  <c r="K90"/>
  <c r="L89"/>
  <c r="K84"/>
  <c r="L92"/>
  <c r="L93"/>
  <c r="AB85"/>
  <c r="AC85" s="1"/>
  <c r="L82"/>
  <c r="K87"/>
  <c r="K92"/>
  <c r="L87"/>
  <c r="K91"/>
  <c r="D118" l="1"/>
  <c r="M33" i="21" s="1"/>
  <c r="S32"/>
  <c r="AD117" i="12"/>
  <c r="L94"/>
  <c r="M83" s="1"/>
  <c r="X118" l="1"/>
  <c r="AD118" s="1"/>
  <c r="M85"/>
  <c r="M90"/>
  <c r="M82"/>
  <c r="M89"/>
  <c r="N92"/>
  <c r="N91"/>
  <c r="N90"/>
  <c r="N88"/>
  <c r="M86"/>
  <c r="N85"/>
  <c r="N86"/>
  <c r="N87"/>
  <c r="N93"/>
  <c r="N83"/>
  <c r="M92"/>
  <c r="M93"/>
  <c r="N82"/>
  <c r="N84"/>
  <c r="N89"/>
  <c r="M88"/>
  <c r="M91"/>
  <c r="AB86"/>
  <c r="AC86" s="1"/>
  <c r="M87"/>
  <c r="M84"/>
  <c r="S33" i="21" l="1"/>
  <c r="D119" i="12"/>
  <c r="N94"/>
  <c r="O82" s="1"/>
  <c r="X119" l="1"/>
  <c r="S34" i="21" s="1"/>
  <c r="M34"/>
  <c r="O93" i="12"/>
  <c r="O83"/>
  <c r="O85"/>
  <c r="O87"/>
  <c r="P84"/>
  <c r="P92"/>
  <c r="P88"/>
  <c r="P93"/>
  <c r="O88"/>
  <c r="P90"/>
  <c r="P82"/>
  <c r="O92"/>
  <c r="O84"/>
  <c r="P83"/>
  <c r="AB87"/>
  <c r="AC87" s="1"/>
  <c r="P85"/>
  <c r="O90"/>
  <c r="O86"/>
  <c r="P91"/>
  <c r="P87"/>
  <c r="P86"/>
  <c r="O91"/>
  <c r="P89"/>
  <c r="O89"/>
  <c r="AD119" l="1"/>
  <c r="D120"/>
  <c r="P94"/>
  <c r="AB88" s="1"/>
  <c r="AC88" s="1"/>
  <c r="X120" l="1"/>
  <c r="M35" i="21"/>
  <c r="D121" i="12"/>
  <c r="X121" s="1"/>
  <c r="R85"/>
  <c r="Q89"/>
  <c r="R84"/>
  <c r="R88"/>
  <c r="Q85"/>
  <c r="R87"/>
  <c r="Q91"/>
  <c r="Q86"/>
  <c r="R82"/>
  <c r="Q82"/>
  <c r="Q87"/>
  <c r="R89"/>
  <c r="Q90"/>
  <c r="R91"/>
  <c r="Q83"/>
  <c r="R83"/>
  <c r="R92"/>
  <c r="Q93"/>
  <c r="Q88"/>
  <c r="R86"/>
  <c r="Q84"/>
  <c r="Q92"/>
  <c r="R93"/>
  <c r="R90"/>
  <c r="S35" i="21" l="1"/>
  <c r="AD120" i="12"/>
  <c r="M36" i="21"/>
  <c r="S36"/>
  <c r="AD121" i="12"/>
  <c r="R94"/>
  <c r="S87" l="1"/>
  <c r="AB89"/>
  <c r="AC89" s="1"/>
  <c r="T86"/>
  <c r="S88"/>
  <c r="T85"/>
  <c r="S93"/>
  <c r="T92"/>
  <c r="S82"/>
  <c r="T84"/>
  <c r="T91"/>
  <c r="T90"/>
  <c r="S91"/>
  <c r="T89"/>
  <c r="T88"/>
  <c r="T83"/>
  <c r="S92"/>
  <c r="S84"/>
  <c r="T87"/>
  <c r="S90"/>
  <c r="S89"/>
  <c r="T93"/>
  <c r="S86"/>
  <c r="T82"/>
  <c r="S85"/>
  <c r="S83"/>
  <c r="D122" l="1"/>
  <c r="M37" i="21" s="1"/>
  <c r="T94" i="12"/>
  <c r="U82" s="1"/>
  <c r="X122" l="1"/>
  <c r="S37" i="21" s="1"/>
  <c r="U84" i="12"/>
  <c r="V91"/>
  <c r="U86"/>
  <c r="U90"/>
  <c r="V85"/>
  <c r="V93"/>
  <c r="AB90"/>
  <c r="AC90" s="1"/>
  <c r="U87"/>
  <c r="V84"/>
  <c r="V90"/>
  <c r="V83"/>
  <c r="V86"/>
  <c r="V92"/>
  <c r="U91"/>
  <c r="V87"/>
  <c r="U88"/>
  <c r="U85"/>
  <c r="U89"/>
  <c r="U93"/>
  <c r="V88"/>
  <c r="V89"/>
  <c r="U92"/>
  <c r="V82"/>
  <c r="U83"/>
  <c r="AD122" l="1"/>
  <c r="D123"/>
  <c r="X123" s="1"/>
  <c r="V94"/>
  <c r="AB91" s="1"/>
  <c r="AC91" s="1"/>
  <c r="AD123" l="1"/>
  <c r="AA122"/>
  <c r="S38" i="21"/>
  <c r="M38"/>
  <c r="D124" i="12"/>
  <c r="M39" i="21" s="1"/>
  <c r="W89" i="12"/>
  <c r="X92"/>
  <c r="W92"/>
  <c r="W84"/>
  <c r="X88"/>
  <c r="W83"/>
  <c r="W86"/>
  <c r="X85"/>
  <c r="X93"/>
  <c r="X86"/>
  <c r="X82"/>
  <c r="W91"/>
  <c r="X91"/>
  <c r="X83"/>
  <c r="X89"/>
  <c r="W93"/>
  <c r="W85"/>
  <c r="W82"/>
  <c r="X87"/>
  <c r="W87"/>
  <c r="W90"/>
  <c r="X90"/>
  <c r="X84"/>
  <c r="W88"/>
  <c r="X124" l="1"/>
  <c r="X94"/>
  <c r="AB92" s="1"/>
  <c r="AC92" s="1"/>
  <c r="S39" i="21" l="1"/>
  <c r="AD124" i="12"/>
  <c r="AA123"/>
  <c r="D125"/>
  <c r="X125" s="1"/>
  <c r="AD125" s="1"/>
  <c r="Z82"/>
  <c r="Z88"/>
  <c r="Z90"/>
  <c r="Z92"/>
  <c r="Y82"/>
  <c r="Z86"/>
  <c r="Y85"/>
  <c r="Z84"/>
  <c r="Y88"/>
  <c r="Z89"/>
  <c r="Y83"/>
  <c r="Y87"/>
  <c r="Z87"/>
  <c r="Y84"/>
  <c r="Y86"/>
  <c r="Z93"/>
  <c r="Y91"/>
  <c r="Y93"/>
  <c r="Z91"/>
  <c r="Y90"/>
  <c r="Z85"/>
  <c r="Y89"/>
  <c r="Y92"/>
  <c r="Z83"/>
  <c r="M40" i="21" l="1"/>
  <c r="Z94" i="12"/>
  <c r="C99" s="1"/>
  <c r="AA124"/>
  <c r="S40" i="21"/>
  <c r="D98" i="12" l="1"/>
  <c r="D106"/>
  <c r="C108"/>
  <c r="D104"/>
  <c r="C97"/>
  <c r="D99"/>
  <c r="C101"/>
  <c r="D105"/>
  <c r="C98"/>
  <c r="C107"/>
  <c r="D100"/>
  <c r="C105"/>
  <c r="C100"/>
  <c r="C106"/>
  <c r="D97"/>
  <c r="D108"/>
  <c r="AB93"/>
  <c r="AC93" s="1"/>
  <c r="C104"/>
  <c r="C103"/>
  <c r="C102"/>
  <c r="D107"/>
  <c r="D102"/>
  <c r="D103"/>
  <c r="D101"/>
  <c r="D126" l="1"/>
  <c r="D109"/>
  <c r="F103" s="1"/>
  <c r="X126" l="1"/>
  <c r="S41" i="21" s="1"/>
  <c r="M41"/>
  <c r="E102" i="12"/>
  <c r="E97"/>
  <c r="F98"/>
  <c r="E108"/>
  <c r="E99"/>
  <c r="E107"/>
  <c r="F102"/>
  <c r="E101"/>
  <c r="E105"/>
  <c r="E98"/>
  <c r="E103"/>
  <c r="F100"/>
  <c r="E104"/>
  <c r="E100"/>
  <c r="F97"/>
  <c r="E106"/>
  <c r="AB94"/>
  <c r="AC94" s="1"/>
  <c r="F106"/>
  <c r="F104"/>
  <c r="F101"/>
  <c r="F99"/>
  <c r="F107"/>
  <c r="F108"/>
  <c r="F105"/>
  <c r="D127" l="1"/>
  <c r="AD126"/>
  <c r="F109"/>
  <c r="M42" i="21" l="1"/>
  <c r="X127" i="12"/>
  <c r="AD127" s="1"/>
  <c r="AB95"/>
  <c r="AC95" s="1"/>
  <c r="H107"/>
  <c r="G97"/>
  <c r="G104"/>
  <c r="G107"/>
  <c r="H102"/>
  <c r="H103"/>
  <c r="H98"/>
  <c r="G100"/>
  <c r="H106"/>
  <c r="G101"/>
  <c r="H97"/>
  <c r="H105"/>
  <c r="G103"/>
  <c r="G99"/>
  <c r="H100"/>
  <c r="G102"/>
  <c r="G105"/>
  <c r="H104"/>
  <c r="H108"/>
  <c r="H101"/>
  <c r="G106"/>
  <c r="G98"/>
  <c r="G108"/>
  <c r="H99"/>
  <c r="D128" l="1"/>
  <c r="S42" i="21"/>
  <c r="H109" i="12"/>
  <c r="J100" l="1"/>
  <c r="AB96"/>
  <c r="AC96" s="1"/>
  <c r="I106"/>
  <c r="I97"/>
  <c r="I103"/>
  <c r="J103"/>
  <c r="I108"/>
  <c r="J105"/>
  <c r="J108"/>
  <c r="J101"/>
  <c r="I105"/>
  <c r="J106"/>
  <c r="J107"/>
  <c r="J99"/>
  <c r="I101"/>
  <c r="I98"/>
  <c r="J97"/>
  <c r="I107"/>
  <c r="J102"/>
  <c r="J98"/>
  <c r="I104"/>
  <c r="I99"/>
  <c r="I100"/>
  <c r="J104"/>
  <c r="I102"/>
  <c r="D129" l="1"/>
  <c r="J109"/>
  <c r="K99" s="1"/>
  <c r="M43" i="21" l="1"/>
  <c r="X128" i="12"/>
  <c r="K97"/>
  <c r="L97"/>
  <c r="K101"/>
  <c r="K100"/>
  <c r="K98"/>
  <c r="L99"/>
  <c r="L100"/>
  <c r="L102"/>
  <c r="L103"/>
  <c r="K102"/>
  <c r="L101"/>
  <c r="L107"/>
  <c r="K106"/>
  <c r="L106"/>
  <c r="AB97"/>
  <c r="AC97" s="1"/>
  <c r="L105"/>
  <c r="K104"/>
  <c r="K103"/>
  <c r="K105"/>
  <c r="K108"/>
  <c r="L104"/>
  <c r="K107"/>
  <c r="L108"/>
  <c r="L98"/>
  <c r="D130" l="1"/>
  <c r="AD128"/>
  <c r="S43" i="21"/>
  <c r="L109" i="12"/>
  <c r="N105" s="1"/>
  <c r="N97" l="1"/>
  <c r="M107"/>
  <c r="AB98"/>
  <c r="AC98" s="1"/>
  <c r="N100"/>
  <c r="M98"/>
  <c r="M101"/>
  <c r="N101"/>
  <c r="M105"/>
  <c r="N103"/>
  <c r="N104"/>
  <c r="M108"/>
  <c r="N102"/>
  <c r="M102"/>
  <c r="M100"/>
  <c r="M99"/>
  <c r="N108"/>
  <c r="N98"/>
  <c r="M106"/>
  <c r="N99"/>
  <c r="N107"/>
  <c r="M97"/>
  <c r="M104"/>
  <c r="N106"/>
  <c r="M103"/>
  <c r="D131" l="1"/>
  <c r="N109"/>
  <c r="O102" s="1"/>
  <c r="X129" l="1"/>
  <c r="AD129" s="1"/>
  <c r="M44" i="21"/>
  <c r="P106" i="12"/>
  <c r="O103"/>
  <c r="P100"/>
  <c r="O105"/>
  <c r="P107"/>
  <c r="O107"/>
  <c r="O101"/>
  <c r="P102"/>
  <c r="O100"/>
  <c r="P97"/>
  <c r="AB99"/>
  <c r="AC99" s="1"/>
  <c r="O97"/>
  <c r="P98"/>
  <c r="P105"/>
  <c r="O106"/>
  <c r="P101"/>
  <c r="P104"/>
  <c r="O108"/>
  <c r="O99"/>
  <c r="O98"/>
  <c r="P108"/>
  <c r="O104"/>
  <c r="P103"/>
  <c r="P99"/>
  <c r="D132" l="1"/>
  <c r="S44" i="21"/>
  <c r="P109" i="12"/>
  <c r="Q108" s="1"/>
  <c r="X130" l="1"/>
  <c r="M45" i="21"/>
  <c r="R102" i="12"/>
  <c r="Q104"/>
  <c r="Q97"/>
  <c r="R100"/>
  <c r="R104"/>
  <c r="R108"/>
  <c r="Q106"/>
  <c r="Q101"/>
  <c r="Q102"/>
  <c r="Q99"/>
  <c r="R106"/>
  <c r="Q107"/>
  <c r="R98"/>
  <c r="R107"/>
  <c r="AB100"/>
  <c r="AC100" s="1"/>
  <c r="R103"/>
  <c r="Q100"/>
  <c r="R97"/>
  <c r="Q105"/>
  <c r="R99"/>
  <c r="R101"/>
  <c r="Q103"/>
  <c r="R105"/>
  <c r="Q98"/>
  <c r="D133" l="1"/>
  <c r="AD130"/>
  <c r="S45" i="21"/>
  <c r="X131" i="12"/>
  <c r="R109"/>
  <c r="T99" s="1"/>
  <c r="M46" i="21" l="1"/>
  <c r="T97" i="12"/>
  <c r="T105"/>
  <c r="T100"/>
  <c r="T108"/>
  <c r="S106"/>
  <c r="T104"/>
  <c r="S107"/>
  <c r="T107"/>
  <c r="T101"/>
  <c r="S97"/>
  <c r="S99"/>
  <c r="S105"/>
  <c r="S101"/>
  <c r="T103"/>
  <c r="S104"/>
  <c r="AB101"/>
  <c r="AC101" s="1"/>
  <c r="S100"/>
  <c r="S102"/>
  <c r="T106"/>
  <c r="T98"/>
  <c r="S98"/>
  <c r="S103"/>
  <c r="S108"/>
  <c r="T102"/>
  <c r="AD131"/>
  <c r="S46" i="21"/>
  <c r="D134" i="12" l="1"/>
  <c r="M47" i="21"/>
  <c r="T109" i="12"/>
  <c r="U107" s="1"/>
  <c r="X132" l="1"/>
  <c r="U98"/>
  <c r="V105"/>
  <c r="V101"/>
  <c r="AB102"/>
  <c r="AC102" s="1"/>
  <c r="V97"/>
  <c r="V100"/>
  <c r="U100"/>
  <c r="U103"/>
  <c r="U108"/>
  <c r="U99"/>
  <c r="V107"/>
  <c r="U102"/>
  <c r="V108"/>
  <c r="U106"/>
  <c r="V102"/>
  <c r="U97"/>
  <c r="U104"/>
  <c r="V106"/>
  <c r="V104"/>
  <c r="V103"/>
  <c r="U105"/>
  <c r="U101"/>
  <c r="V99"/>
  <c r="V98"/>
  <c r="D135" l="1"/>
  <c r="S47" i="21"/>
  <c r="AD132" i="12"/>
  <c r="V109"/>
  <c r="X101" s="1"/>
  <c r="W97" l="1"/>
  <c r="X105"/>
  <c r="X102"/>
  <c r="W108"/>
  <c r="W100"/>
  <c r="X97"/>
  <c r="X104"/>
  <c r="W101"/>
  <c r="X103"/>
  <c r="X107"/>
  <c r="X108"/>
  <c r="W103"/>
  <c r="W99"/>
  <c r="X99"/>
  <c r="AB103"/>
  <c r="AC103" s="1"/>
  <c r="W104"/>
  <c r="X106"/>
  <c r="W105"/>
  <c r="X100"/>
  <c r="X98"/>
  <c r="W98"/>
  <c r="W106"/>
  <c r="W107"/>
  <c r="W102"/>
  <c r="X133"/>
  <c r="M48" i="21"/>
  <c r="D136" i="12" l="1"/>
  <c r="X109"/>
  <c r="Z97" s="1"/>
  <c r="X134"/>
  <c r="S49" i="21" s="1"/>
  <c r="M49"/>
  <c r="AD133" i="12"/>
  <c r="S48" i="21"/>
  <c r="Z107" i="12" l="1"/>
  <c r="Y106"/>
  <c r="Z106"/>
  <c r="Y102"/>
  <c r="Y97"/>
  <c r="Y104"/>
  <c r="Z102"/>
  <c r="Z99"/>
  <c r="Z104"/>
  <c r="Y100"/>
  <c r="Z100"/>
  <c r="Y99"/>
  <c r="Y101"/>
  <c r="Y108"/>
  <c r="Y98"/>
  <c r="Z98"/>
  <c r="Y105"/>
  <c r="Z103"/>
  <c r="Y107"/>
  <c r="Z105"/>
  <c r="Y103"/>
  <c r="Z101"/>
  <c r="AB104"/>
  <c r="AC104" s="1"/>
  <c r="Z108"/>
  <c r="AD134"/>
  <c r="D137" l="1"/>
  <c r="M52" i="21" s="1"/>
  <c r="Z109" i="12"/>
  <c r="AB105" s="1"/>
  <c r="AC105" s="1"/>
  <c r="X135"/>
  <c r="AD135" s="1"/>
  <c r="M50" i="21"/>
  <c r="C116" i="12" l="1"/>
  <c r="B116" s="1"/>
  <c r="C117"/>
  <c r="C118"/>
  <c r="C119"/>
  <c r="C120"/>
  <c r="C121"/>
  <c r="C122"/>
  <c r="C123"/>
  <c r="G123" s="1"/>
  <c r="C124"/>
  <c r="C125"/>
  <c r="C126"/>
  <c r="C127"/>
  <c r="C128"/>
  <c r="C129"/>
  <c r="B129" s="1"/>
  <c r="K44" i="21" s="1"/>
  <c r="C130" i="12"/>
  <c r="B130" s="1"/>
  <c r="K45" i="21" s="1"/>
  <c r="C131" i="12"/>
  <c r="B131" s="1"/>
  <c r="K46" i="21" s="1"/>
  <c r="C132" i="12"/>
  <c r="B132" s="1"/>
  <c r="K47" i="21" s="1"/>
  <c r="C133" i="12"/>
  <c r="B133" s="1"/>
  <c r="K48" i="21" s="1"/>
  <c r="C134" i="12"/>
  <c r="B134" s="1"/>
  <c r="K49" i="21" s="1"/>
  <c r="C135" i="12"/>
  <c r="B135" s="1"/>
  <c r="K50" i="21" s="1"/>
  <c r="C138" i="12"/>
  <c r="B138" s="1"/>
  <c r="K53" i="21" s="1"/>
  <c r="C136" i="12"/>
  <c r="B136" s="1"/>
  <c r="K51" i="21" s="1"/>
  <c r="C137" i="12"/>
  <c r="B137" s="1"/>
  <c r="K52" i="21" s="1"/>
  <c r="X137" i="12"/>
  <c r="AD137" s="1"/>
  <c r="D138"/>
  <c r="S50" i="21"/>
  <c r="X136" i="12"/>
  <c r="M51" i="21"/>
  <c r="B117" i="12" l="1"/>
  <c r="K32" i="21" s="1"/>
  <c r="S52"/>
  <c r="M53"/>
  <c r="X138" i="12"/>
  <c r="S51" i="21"/>
  <c r="AD136" i="12"/>
  <c r="B118" l="1"/>
  <c r="I116"/>
  <c r="M116"/>
  <c r="N116"/>
  <c r="X115"/>
  <c r="O116"/>
  <c r="J116"/>
  <c r="G116"/>
  <c r="R116"/>
  <c r="F116"/>
  <c r="P116"/>
  <c r="K116"/>
  <c r="L31" i="21"/>
  <c r="K31" s="1"/>
  <c r="Q116" i="12"/>
  <c r="E116"/>
  <c r="H116"/>
  <c r="AD138"/>
  <c r="S53" i="21"/>
  <c r="K33" l="1"/>
  <c r="B119" i="12"/>
  <c r="AD115"/>
  <c r="S30" i="21"/>
  <c r="S116" i="12"/>
  <c r="O31" i="21" s="1"/>
  <c r="L116" i="12"/>
  <c r="E119"/>
  <c r="L49" i="21"/>
  <c r="R134" i="12"/>
  <c r="G134"/>
  <c r="Q134"/>
  <c r="H134"/>
  <c r="F134"/>
  <c r="O134"/>
  <c r="K134"/>
  <c r="P134"/>
  <c r="E134"/>
  <c r="N134"/>
  <c r="I134"/>
  <c r="J134"/>
  <c r="M134"/>
  <c r="H128"/>
  <c r="P128"/>
  <c r="O128"/>
  <c r="Q128"/>
  <c r="I128"/>
  <c r="F128"/>
  <c r="G128"/>
  <c r="K128"/>
  <c r="L43" i="21"/>
  <c r="E128" i="12"/>
  <c r="N128"/>
  <c r="R128"/>
  <c r="J128"/>
  <c r="M128"/>
  <c r="H121"/>
  <c r="K121"/>
  <c r="N121"/>
  <c r="I121"/>
  <c r="R121"/>
  <c r="F121"/>
  <c r="M121"/>
  <c r="Q121"/>
  <c r="E121"/>
  <c r="O121"/>
  <c r="J121"/>
  <c r="P121"/>
  <c r="L36" i="21"/>
  <c r="G121" i="12"/>
  <c r="Q137"/>
  <c r="H137"/>
  <c r="M137"/>
  <c r="R137"/>
  <c r="E137"/>
  <c r="P137"/>
  <c r="N137"/>
  <c r="L52" i="21"/>
  <c r="F137" i="12"/>
  <c r="J137"/>
  <c r="O137"/>
  <c r="K137"/>
  <c r="G137"/>
  <c r="I137"/>
  <c r="R135"/>
  <c r="P135"/>
  <c r="G135"/>
  <c r="Q135"/>
  <c r="E135"/>
  <c r="H135"/>
  <c r="O135"/>
  <c r="L50" i="21"/>
  <c r="M135" i="12"/>
  <c r="K135"/>
  <c r="I135"/>
  <c r="F135"/>
  <c r="J135"/>
  <c r="N135"/>
  <c r="K118"/>
  <c r="P118"/>
  <c r="G118"/>
  <c r="Q118"/>
  <c r="N118"/>
  <c r="L33" i="21"/>
  <c r="O118" i="12"/>
  <c r="I118"/>
  <c r="M118"/>
  <c r="J118"/>
  <c r="E118"/>
  <c r="R118"/>
  <c r="F118"/>
  <c r="H118"/>
  <c r="L48" i="21"/>
  <c r="Q133" i="12"/>
  <c r="N133"/>
  <c r="H133"/>
  <c r="P133"/>
  <c r="F133"/>
  <c r="M133"/>
  <c r="R133"/>
  <c r="J133"/>
  <c r="E133"/>
  <c r="O133"/>
  <c r="I133"/>
  <c r="K133"/>
  <c r="G133"/>
  <c r="H120"/>
  <c r="R120"/>
  <c r="M120"/>
  <c r="Q120"/>
  <c r="L35" i="21"/>
  <c r="F120" i="12"/>
  <c r="O120"/>
  <c r="K120"/>
  <c r="J120"/>
  <c r="E120"/>
  <c r="G120"/>
  <c r="I120"/>
  <c r="P120"/>
  <c r="N120"/>
  <c r="I125"/>
  <c r="L40" i="21"/>
  <c r="N125" i="12"/>
  <c r="Q125"/>
  <c r="P125"/>
  <c r="F125"/>
  <c r="G125"/>
  <c r="H125"/>
  <c r="E125"/>
  <c r="J125"/>
  <c r="M125"/>
  <c r="R125"/>
  <c r="K125"/>
  <c r="O125"/>
  <c r="R124"/>
  <c r="I124"/>
  <c r="M124"/>
  <c r="K124"/>
  <c r="Q124"/>
  <c r="E124"/>
  <c r="N124"/>
  <c r="H124"/>
  <c r="J124"/>
  <c r="F124"/>
  <c r="O124"/>
  <c r="L39" i="21"/>
  <c r="P124" i="12"/>
  <c r="G124"/>
  <c r="J130"/>
  <c r="R130"/>
  <c r="N130"/>
  <c r="I130"/>
  <c r="L45" i="21"/>
  <c r="F130" i="12"/>
  <c r="M130"/>
  <c r="K130"/>
  <c r="E130"/>
  <c r="H130"/>
  <c r="O130"/>
  <c r="Q130"/>
  <c r="P130"/>
  <c r="G130"/>
  <c r="L44" i="21"/>
  <c r="K129" i="12"/>
  <c r="G129"/>
  <c r="J129"/>
  <c r="H129"/>
  <c r="F129"/>
  <c r="M129"/>
  <c r="Q129"/>
  <c r="P129"/>
  <c r="E129"/>
  <c r="N129"/>
  <c r="I129"/>
  <c r="R129"/>
  <c r="O129"/>
  <c r="R138"/>
  <c r="P138"/>
  <c r="N138"/>
  <c r="L53" i="21"/>
  <c r="K138" i="12"/>
  <c r="F138"/>
  <c r="O138"/>
  <c r="I138"/>
  <c r="H138"/>
  <c r="G138"/>
  <c r="J138"/>
  <c r="E138"/>
  <c r="Q138"/>
  <c r="M138"/>
  <c r="H136"/>
  <c r="L51" i="21"/>
  <c r="N136" i="12"/>
  <c r="Q136"/>
  <c r="J136"/>
  <c r="F136"/>
  <c r="O136"/>
  <c r="K136"/>
  <c r="E136"/>
  <c r="P136"/>
  <c r="G136"/>
  <c r="R136"/>
  <c r="I136"/>
  <c r="M136"/>
  <c r="L32" i="21"/>
  <c r="P117" i="12"/>
  <c r="G117"/>
  <c r="H117"/>
  <c r="J117"/>
  <c r="F117"/>
  <c r="M117"/>
  <c r="R117"/>
  <c r="K117"/>
  <c r="I117"/>
  <c r="O117"/>
  <c r="E117"/>
  <c r="N117"/>
  <c r="Q117"/>
  <c r="P127"/>
  <c r="I127"/>
  <c r="G127"/>
  <c r="H127"/>
  <c r="E127"/>
  <c r="J127"/>
  <c r="O127"/>
  <c r="R127"/>
  <c r="M127"/>
  <c r="L42" i="21"/>
  <c r="N127" i="12"/>
  <c r="Q127"/>
  <c r="F127"/>
  <c r="K127"/>
  <c r="Q122"/>
  <c r="K122"/>
  <c r="G122"/>
  <c r="L37" i="21"/>
  <c r="N122" i="12"/>
  <c r="P122"/>
  <c r="O122"/>
  <c r="J122"/>
  <c r="H122"/>
  <c r="M122"/>
  <c r="I122"/>
  <c r="F122"/>
  <c r="R122"/>
  <c r="E122"/>
  <c r="Q131"/>
  <c r="I131"/>
  <c r="O131"/>
  <c r="J131"/>
  <c r="L46" i="21"/>
  <c r="E131" i="12"/>
  <c r="N131"/>
  <c r="P131"/>
  <c r="K131"/>
  <c r="F131"/>
  <c r="M131"/>
  <c r="R131"/>
  <c r="H131"/>
  <c r="G131"/>
  <c r="K123"/>
  <c r="J123"/>
  <c r="M123"/>
  <c r="P123"/>
  <c r="L38" i="21"/>
  <c r="F123" i="12"/>
  <c r="O123"/>
  <c r="R123"/>
  <c r="H123"/>
  <c r="E123"/>
  <c r="Q123"/>
  <c r="I123"/>
  <c r="N123"/>
  <c r="Q132"/>
  <c r="F132"/>
  <c r="P132"/>
  <c r="O132"/>
  <c r="J132"/>
  <c r="G132"/>
  <c r="H132"/>
  <c r="I132"/>
  <c r="L47" i="21"/>
  <c r="M132" i="12"/>
  <c r="R132"/>
  <c r="N132"/>
  <c r="E132"/>
  <c r="K132"/>
  <c r="I126"/>
  <c r="P126"/>
  <c r="O126"/>
  <c r="L41" i="21"/>
  <c r="J126" i="12"/>
  <c r="E126"/>
  <c r="N126"/>
  <c r="Q126"/>
  <c r="R126"/>
  <c r="F126"/>
  <c r="M126"/>
  <c r="H126"/>
  <c r="K126"/>
  <c r="G126"/>
  <c r="P119"/>
  <c r="J119"/>
  <c r="G119"/>
  <c r="H119"/>
  <c r="K119"/>
  <c r="N119"/>
  <c r="Q119"/>
  <c r="L34" i="21"/>
  <c r="F119" i="12"/>
  <c r="M119"/>
  <c r="R119"/>
  <c r="O119"/>
  <c r="I119"/>
  <c r="N31" i="21" l="1"/>
  <c r="K34"/>
  <c r="B120" i="12"/>
  <c r="T116"/>
  <c r="S128"/>
  <c r="O43" i="21" s="1"/>
  <c r="S134" i="12"/>
  <c r="O49" i="21" s="1"/>
  <c r="L122" i="12"/>
  <c r="N37" i="21" s="1"/>
  <c r="S136" i="12"/>
  <c r="O51" i="21" s="1"/>
  <c r="S138" i="12"/>
  <c r="O53" i="21" s="1"/>
  <c r="L135" i="12"/>
  <c r="N50" i="21" s="1"/>
  <c r="S119" i="12"/>
  <c r="O34" i="21" s="1"/>
  <c r="S126" i="12"/>
  <c r="O41" i="21" s="1"/>
  <c r="S123" i="12"/>
  <c r="O38" i="21" s="1"/>
  <c r="S131" i="12"/>
  <c r="O46" i="21" s="1"/>
  <c r="L127" i="12"/>
  <c r="N42" i="21" s="1"/>
  <c r="S127" i="12"/>
  <c r="O42" i="21" s="1"/>
  <c r="S117" i="12"/>
  <c r="O32" i="21" s="1"/>
  <c r="S129" i="12"/>
  <c r="O44" i="21" s="1"/>
  <c r="S130" i="12"/>
  <c r="O45" i="21" s="1"/>
  <c r="S124" i="12"/>
  <c r="O39" i="21" s="1"/>
  <c r="S125" i="12"/>
  <c r="O40" i="21" s="1"/>
  <c r="S120" i="12"/>
  <c r="O35" i="21" s="1"/>
  <c r="S133" i="12"/>
  <c r="O48" i="21" s="1"/>
  <c r="L118" i="12"/>
  <c r="N33" i="21" s="1"/>
  <c r="S118" i="12"/>
  <c r="O33" i="21" s="1"/>
  <c r="S135" i="12"/>
  <c r="O50" i="21" s="1"/>
  <c r="L137" i="12"/>
  <c r="N52" i="21" s="1"/>
  <c r="S137" i="12"/>
  <c r="O52" i="21" s="1"/>
  <c r="S121" i="12"/>
  <c r="O36" i="21" s="1"/>
  <c r="L119" i="12"/>
  <c r="N34" i="21" s="1"/>
  <c r="L126" i="12"/>
  <c r="N41" i="21" s="1"/>
  <c r="S132" i="12"/>
  <c r="O47" i="21" s="1"/>
  <c r="L132" i="12"/>
  <c r="N47" i="21" s="1"/>
  <c r="L123" i="12"/>
  <c r="N38" i="21" s="1"/>
  <c r="L131" i="12"/>
  <c r="N46" i="21" s="1"/>
  <c r="S122" i="12"/>
  <c r="O37" i="21" s="1"/>
  <c r="L117" i="12"/>
  <c r="L136"/>
  <c r="N51" i="21" s="1"/>
  <c r="L138" i="12"/>
  <c r="N53" i="21" s="1"/>
  <c r="L129" i="12"/>
  <c r="N44" i="21" s="1"/>
  <c r="L130" i="12"/>
  <c r="N45" i="21" s="1"/>
  <c r="L124" i="12"/>
  <c r="N39" i="21" s="1"/>
  <c r="L125" i="12"/>
  <c r="N40" i="21" s="1"/>
  <c r="L120" i="12"/>
  <c r="N35" i="21" s="1"/>
  <c r="L133" i="12"/>
  <c r="N48" i="21" s="1"/>
  <c r="L121" i="12"/>
  <c r="N36" i="21" s="1"/>
  <c r="L128" i="12"/>
  <c r="N43" i="21" s="1"/>
  <c r="L134" i="12"/>
  <c r="N49" i="21" s="1"/>
  <c r="U116" i="12" l="1"/>
  <c r="N32" i="21"/>
  <c r="Y117" i="12"/>
  <c r="Y116"/>
  <c r="B121"/>
  <c r="B122" s="1"/>
  <c r="K35" i="21"/>
  <c r="Y129" i="12"/>
  <c r="Y137"/>
  <c r="Y138"/>
  <c r="Y131"/>
  <c r="Y136"/>
  <c r="Y119"/>
  <c r="Y134"/>
  <c r="Y133"/>
  <c r="Y135"/>
  <c r="T123"/>
  <c r="T124"/>
  <c r="P31" i="21"/>
  <c r="T118" i="12"/>
  <c r="T119"/>
  <c r="T122"/>
  <c r="P37" i="21" s="1"/>
  <c r="T117" i="12"/>
  <c r="T126"/>
  <c r="T134"/>
  <c r="U134" s="1"/>
  <c r="T138"/>
  <c r="U138" s="1"/>
  <c r="T132"/>
  <c r="T137"/>
  <c r="U137" s="1"/>
  <c r="T135"/>
  <c r="U135" s="1"/>
  <c r="T120"/>
  <c r="T129"/>
  <c r="T127"/>
  <c r="T131"/>
  <c r="T133"/>
  <c r="U133" s="1"/>
  <c r="T128"/>
  <c r="T136"/>
  <c r="U136" s="1"/>
  <c r="T125"/>
  <c r="T130"/>
  <c r="T121"/>
  <c r="U117" l="1"/>
  <c r="U118" s="1"/>
  <c r="U119" s="1"/>
  <c r="U120" s="1"/>
  <c r="U121" s="1"/>
  <c r="K36" i="21"/>
  <c r="P41"/>
  <c r="P34"/>
  <c r="P38"/>
  <c r="P35"/>
  <c r="P36"/>
  <c r="P32"/>
  <c r="P39"/>
  <c r="P45"/>
  <c r="P40"/>
  <c r="P33"/>
  <c r="P51"/>
  <c r="P43"/>
  <c r="P48"/>
  <c r="P46"/>
  <c r="P42"/>
  <c r="P44"/>
  <c r="P50"/>
  <c r="P52"/>
  <c r="P47"/>
  <c r="P53"/>
  <c r="P49"/>
  <c r="K37" l="1"/>
  <c r="B123" i="12"/>
  <c r="U122"/>
  <c r="U123" s="1"/>
  <c r="V138"/>
  <c r="V135"/>
  <c r="V137"/>
  <c r="V136"/>
  <c r="B124" l="1"/>
  <c r="K38" i="21"/>
  <c r="U124" i="12"/>
  <c r="W138"/>
  <c r="W136"/>
  <c r="W137"/>
  <c r="W135"/>
  <c r="K39" i="21" l="1"/>
  <c r="B125" i="12"/>
  <c r="U125"/>
  <c r="U126" s="1"/>
  <c r="U127" s="1"/>
  <c r="U128" s="1"/>
  <c r="U129" s="1"/>
  <c r="U130" s="1"/>
  <c r="U131" s="1"/>
  <c r="U132" s="1"/>
  <c r="R52" i="21"/>
  <c r="AC135" i="12"/>
  <c r="AC136"/>
  <c r="R53" i="21"/>
  <c r="AC138" i="12"/>
  <c r="AC137"/>
  <c r="R51" i="21"/>
  <c r="R50"/>
  <c r="K40" l="1"/>
  <c r="B126" i="12"/>
  <c r="Z116"/>
  <c r="K41" i="21" l="1"/>
  <c r="B127" i="12"/>
  <c r="V115"/>
  <c r="V133"/>
  <c r="U31" i="21"/>
  <c r="V134" i="12"/>
  <c r="K42" i="21" l="1"/>
  <c r="B128" i="12"/>
  <c r="K43" i="21" s="1"/>
  <c r="V125" i="12"/>
  <c r="W125" s="1"/>
  <c r="Y125" s="1"/>
  <c r="V132"/>
  <c r="W132" s="1"/>
  <c r="Y132" s="1"/>
  <c r="V126"/>
  <c r="W115"/>
  <c r="V116"/>
  <c r="W116" s="1"/>
  <c r="V121"/>
  <c r="W121" s="1"/>
  <c r="Y121" s="1"/>
  <c r="V122"/>
  <c r="W122" s="1"/>
  <c r="V123"/>
  <c r="W123" s="1"/>
  <c r="V124"/>
  <c r="V118"/>
  <c r="V119"/>
  <c r="W119" s="1"/>
  <c r="R34" i="21" s="1"/>
  <c r="V120" i="12"/>
  <c r="V117"/>
  <c r="V127"/>
  <c r="V129"/>
  <c r="V131"/>
  <c r="V130"/>
  <c r="V128"/>
  <c r="W133"/>
  <c r="AC133" s="1"/>
  <c r="W134"/>
  <c r="Y115" l="1"/>
  <c r="R40" i="21"/>
  <c r="R47"/>
  <c r="AC125" i="12"/>
  <c r="W126"/>
  <c r="R41" i="21" s="1"/>
  <c r="AC132" i="12"/>
  <c r="Y126"/>
  <c r="Y122"/>
  <c r="Y123"/>
  <c r="R37" i="21"/>
  <c r="AC123" i="12"/>
  <c r="R38" i="21"/>
  <c r="AC122" i="12"/>
  <c r="W120"/>
  <c r="AC116"/>
  <c r="AC119"/>
  <c r="R36" i="21"/>
  <c r="R31"/>
  <c r="W124" i="12"/>
  <c r="W118"/>
  <c r="W117"/>
  <c r="W127"/>
  <c r="Y127" s="1"/>
  <c r="W129"/>
  <c r="W131"/>
  <c r="W130"/>
  <c r="Y130" s="1"/>
  <c r="W128"/>
  <c r="Y128" s="1"/>
  <c r="R48" i="21"/>
  <c r="AC121" i="12"/>
  <c r="AC134"/>
  <c r="R49" i="21"/>
  <c r="AC118" i="12" l="1"/>
  <c r="Y118"/>
  <c r="AC126"/>
  <c r="AC120"/>
  <c r="Y120"/>
  <c r="T35" i="21" s="1"/>
  <c r="R39"/>
  <c r="Y124" i="12"/>
  <c r="AC124"/>
  <c r="T36" i="21"/>
  <c r="R35"/>
  <c r="R33"/>
  <c r="AC117" i="12"/>
  <c r="R32" i="21"/>
  <c r="T42"/>
  <c r="T31"/>
  <c r="T34"/>
  <c r="T41"/>
  <c r="AC127" i="12"/>
  <c r="R42" i="21"/>
  <c r="T40"/>
  <c r="AC129" i="12"/>
  <c r="R44" i="21"/>
  <c r="R46"/>
  <c r="AC131" i="12"/>
  <c r="T38" i="21"/>
  <c r="T45"/>
  <c r="AC130" i="12"/>
  <c r="R45" i="21"/>
  <c r="AC128" i="12"/>
  <c r="R43" i="21"/>
  <c r="N74" i="12" l="1"/>
  <c r="T43" i="21"/>
  <c r="T44"/>
  <c r="T32"/>
  <c r="T33"/>
  <c r="T39"/>
  <c r="T37"/>
  <c r="R30" l="1"/>
  <c r="AC115" i="12"/>
  <c r="T30" i="21" l="1"/>
  <c r="T52" l="1"/>
  <c r="T51"/>
  <c r="T48"/>
  <c r="T50"/>
  <c r="T47"/>
  <c r="T53"/>
  <c r="T49"/>
  <c r="T46"/>
  <c r="N71" i="12" l="1"/>
  <c r="N70" l="1"/>
  <c r="O71"/>
  <c r="D205"/>
  <c r="AA16" i="21"/>
  <c r="N69" i="12" l="1"/>
  <c r="O70"/>
  <c r="AA15" i="21"/>
  <c r="D204" i="12"/>
  <c r="O69" l="1"/>
  <c r="D203"/>
  <c r="AA14" i="21"/>
  <c r="N68" i="12"/>
  <c r="N67" l="1"/>
  <c r="O68"/>
  <c r="D202"/>
  <c r="AA13" i="21"/>
  <c r="D201" i="12" l="1"/>
  <c r="N66"/>
  <c r="O67"/>
  <c r="AA12" i="21"/>
  <c r="D200" i="12" l="1"/>
  <c r="O66"/>
  <c r="AA11" i="21"/>
  <c r="N65" i="12"/>
  <c r="D199" l="1"/>
  <c r="N64"/>
  <c r="O65"/>
  <c r="AA10" i="21"/>
  <c r="O64" i="12" l="1"/>
  <c r="D198"/>
  <c r="AA9" i="21"/>
  <c r="N63" i="12"/>
  <c r="O63" l="1"/>
  <c r="AA8" i="21"/>
  <c r="D197" i="12"/>
  <c r="D208" l="1"/>
  <c r="AB197" s="1"/>
  <c r="E200" l="1"/>
  <c r="E203"/>
  <c r="F207"/>
  <c r="E202"/>
  <c r="E206"/>
  <c r="E197"/>
  <c r="E204"/>
  <c r="E198"/>
  <c r="F204"/>
  <c r="F202"/>
  <c r="F201"/>
  <c r="E201"/>
  <c r="F205"/>
  <c r="F203"/>
  <c r="F206"/>
  <c r="E207"/>
  <c r="E205"/>
  <c r="E199"/>
  <c r="F200"/>
  <c r="F199"/>
  <c r="F198"/>
  <c r="F197"/>
  <c r="F208" l="1"/>
  <c r="AB198" s="1"/>
  <c r="AC197" l="1"/>
  <c r="D146" s="1"/>
  <c r="AF30" i="21" s="1"/>
  <c r="H202" i="12"/>
  <c r="G205"/>
  <c r="G202"/>
  <c r="H203"/>
  <c r="H198"/>
  <c r="G203"/>
  <c r="G198"/>
  <c r="G201"/>
  <c r="G207"/>
  <c r="H200"/>
  <c r="G197"/>
  <c r="G200"/>
  <c r="G206"/>
  <c r="H204"/>
  <c r="H205"/>
  <c r="G199"/>
  <c r="H197"/>
  <c r="H207"/>
  <c r="G204"/>
  <c r="H201"/>
  <c r="H206"/>
  <c r="H199"/>
  <c r="E146" l="1"/>
  <c r="AG30" i="21" s="1"/>
  <c r="H208" i="12"/>
  <c r="J199" l="1"/>
  <c r="AB199"/>
  <c r="I200"/>
  <c r="I207"/>
  <c r="I201"/>
  <c r="I199"/>
  <c r="I204"/>
  <c r="J205"/>
  <c r="J207"/>
  <c r="I203"/>
  <c r="J200"/>
  <c r="J204"/>
  <c r="I198"/>
  <c r="I206"/>
  <c r="J197"/>
  <c r="J206"/>
  <c r="J202"/>
  <c r="I205"/>
  <c r="I202"/>
  <c r="J203"/>
  <c r="J198"/>
  <c r="J201"/>
  <c r="I197"/>
  <c r="J208" l="1"/>
  <c r="L203" s="1"/>
  <c r="AC198"/>
  <c r="D147" s="1"/>
  <c r="AF31" i="21" s="1"/>
  <c r="K197" i="12" l="1"/>
  <c r="AB200"/>
  <c r="L202"/>
  <c r="L198"/>
  <c r="K202"/>
  <c r="K205"/>
  <c r="L201"/>
  <c r="E147"/>
  <c r="AG31" i="21" s="1"/>
  <c r="K200" i="12"/>
  <c r="K207"/>
  <c r="K204"/>
  <c r="L200"/>
  <c r="L197"/>
  <c r="K201"/>
  <c r="K199"/>
  <c r="L205"/>
  <c r="L207"/>
  <c r="K203"/>
  <c r="L204"/>
  <c r="K206"/>
  <c r="L206"/>
  <c r="L199"/>
  <c r="K198"/>
  <c r="AC199" l="1"/>
  <c r="D148" s="1"/>
  <c r="AF32" i="21" s="1"/>
  <c r="L208" i="12"/>
  <c r="AB201" s="1"/>
  <c r="AC200" l="1"/>
  <c r="D149" s="1"/>
  <c r="AF33" i="21" s="1"/>
  <c r="E148" i="12"/>
  <c r="AG32" i="21" s="1"/>
  <c r="M198" i="12"/>
  <c r="N199"/>
  <c r="N197"/>
  <c r="M201"/>
  <c r="N198"/>
  <c r="M200"/>
  <c r="N207"/>
  <c r="M207"/>
  <c r="M203"/>
  <c r="N201"/>
  <c r="N202"/>
  <c r="M204"/>
  <c r="M199"/>
  <c r="N204"/>
  <c r="M205"/>
  <c r="N200"/>
  <c r="N205"/>
  <c r="M206"/>
  <c r="M202"/>
  <c r="M197"/>
  <c r="N206"/>
  <c r="N203"/>
  <c r="E149" l="1"/>
  <c r="AN133" s="1"/>
  <c r="N208"/>
  <c r="P207" l="1"/>
  <c r="AB202"/>
  <c r="AG33" i="21"/>
  <c r="O204" i="12"/>
  <c r="O206"/>
  <c r="P197"/>
  <c r="O201"/>
  <c r="P201"/>
  <c r="P203"/>
  <c r="P198"/>
  <c r="O199"/>
  <c r="O200"/>
  <c r="O207"/>
  <c r="P205"/>
  <c r="O197"/>
  <c r="O198"/>
  <c r="P204"/>
  <c r="P199"/>
  <c r="O205"/>
  <c r="P206"/>
  <c r="P200"/>
  <c r="P202"/>
  <c r="O203"/>
  <c r="O202"/>
  <c r="AC201" l="1"/>
  <c r="D150" s="1"/>
  <c r="AF34" i="21" s="1"/>
  <c r="P208" i="12"/>
  <c r="Q202" l="1"/>
  <c r="AB203"/>
  <c r="E150"/>
  <c r="AG34" i="21" s="1"/>
  <c r="R201" i="12"/>
  <c r="R200"/>
  <c r="R206"/>
  <c r="R204"/>
  <c r="R197"/>
  <c r="Q199"/>
  <c r="R199"/>
  <c r="Q206"/>
  <c r="Q198"/>
  <c r="R202"/>
  <c r="Q205"/>
  <c r="Q204"/>
  <c r="R207"/>
  <c r="R203"/>
  <c r="Q201"/>
  <c r="R205"/>
  <c r="Q203"/>
  <c r="Q207"/>
  <c r="Q200"/>
  <c r="R198"/>
  <c r="Q197"/>
  <c r="AC202" l="1"/>
  <c r="D151" s="1"/>
  <c r="AF35" i="21" s="1"/>
  <c r="R208" i="12"/>
  <c r="AB204" s="1"/>
  <c r="E151" l="1"/>
  <c r="AG35" i="21" s="1"/>
  <c r="AC203" i="12"/>
  <c r="D152" s="1"/>
  <c r="T198"/>
  <c r="S202"/>
  <c r="S201"/>
  <c r="T207"/>
  <c r="S205"/>
  <c r="T203"/>
  <c r="S199"/>
  <c r="S204"/>
  <c r="S203"/>
  <c r="T206"/>
  <c r="S206"/>
  <c r="S207"/>
  <c r="T201"/>
  <c r="T204"/>
  <c r="T205"/>
  <c r="T202"/>
  <c r="S197"/>
  <c r="S200"/>
  <c r="T197"/>
  <c r="S198"/>
  <c r="T200"/>
  <c r="T199"/>
  <c r="T208" l="1"/>
  <c r="AB205" s="1"/>
  <c r="E152"/>
  <c r="AG36" i="21" s="1"/>
  <c r="AF36"/>
  <c r="U200" i="12" l="1"/>
  <c r="V204"/>
  <c r="U204"/>
  <c r="V206"/>
  <c r="U205"/>
  <c r="U203"/>
  <c r="V200"/>
  <c r="V198"/>
  <c r="U206"/>
  <c r="U197"/>
  <c r="U201"/>
  <c r="V205"/>
  <c r="V199"/>
  <c r="U198"/>
  <c r="U199"/>
  <c r="V201"/>
  <c r="V197"/>
  <c r="U207"/>
  <c r="U202"/>
  <c r="V203"/>
  <c r="V207"/>
  <c r="V202"/>
  <c r="V208" l="1"/>
  <c r="AB206" s="1"/>
  <c r="AC204"/>
  <c r="D153" s="1"/>
  <c r="AF37" i="21" s="1"/>
  <c r="E153" i="12" l="1"/>
  <c r="AG37" i="21" s="1"/>
  <c r="X207" i="12"/>
  <c r="W199"/>
  <c r="X197"/>
  <c r="X206"/>
  <c r="W201"/>
  <c r="X200"/>
  <c r="W200"/>
  <c r="W202"/>
  <c r="X199"/>
  <c r="X205"/>
  <c r="W204"/>
  <c r="X202"/>
  <c r="W206"/>
  <c r="X201"/>
  <c r="X203"/>
  <c r="W203"/>
  <c r="X204"/>
  <c r="X198"/>
  <c r="W207"/>
  <c r="W197"/>
  <c r="W205"/>
  <c r="W198"/>
  <c r="AC205" l="1"/>
  <c r="D154" s="1"/>
  <c r="AF38" i="21" s="1"/>
  <c r="X208" i="12"/>
  <c r="AB207" s="1"/>
  <c r="E154" l="1"/>
  <c r="AG38" i="21" s="1"/>
  <c r="Z204" i="12"/>
  <c r="Y205"/>
  <c r="Z206"/>
  <c r="Z200"/>
  <c r="Y202"/>
  <c r="Z199"/>
  <c r="Y201"/>
  <c r="Z203"/>
  <c r="Y207"/>
  <c r="Z201"/>
  <c r="Y200"/>
  <c r="Y206"/>
  <c r="Y199"/>
  <c r="Z197"/>
  <c r="Y204"/>
  <c r="Y197"/>
  <c r="Z205"/>
  <c r="Y203"/>
  <c r="Y198"/>
  <c r="Z207"/>
  <c r="Z202"/>
  <c r="Z198"/>
  <c r="AC206" l="1"/>
  <c r="D155" s="1"/>
  <c r="AF39" i="21" s="1"/>
  <c r="Z208" i="12"/>
  <c r="AB208" s="1"/>
  <c r="E155" l="1"/>
  <c r="AG39" i="21" s="1"/>
  <c r="C216" i="12"/>
  <c r="C213"/>
  <c r="C215"/>
  <c r="C219"/>
  <c r="C212"/>
  <c r="C218"/>
  <c r="C220"/>
  <c r="C211"/>
  <c r="D214"/>
  <c r="D212"/>
  <c r="D217"/>
  <c r="C221"/>
  <c r="C214"/>
  <c r="D216"/>
  <c r="D219"/>
  <c r="D221"/>
  <c r="D220"/>
  <c r="D215"/>
  <c r="C217"/>
  <c r="D218"/>
  <c r="D213"/>
  <c r="D211"/>
  <c r="AC207" l="1"/>
  <c r="D156" s="1"/>
  <c r="AF40" i="21" s="1"/>
  <c r="D222" i="12"/>
  <c r="AB209" s="1"/>
  <c r="D157" l="1"/>
  <c r="E157" s="1"/>
  <c r="AG41" i="21" s="1"/>
  <c r="D179" i="12"/>
  <c r="AF63" i="21" s="1"/>
  <c r="E156" i="12"/>
  <c r="F219"/>
  <c r="F214"/>
  <c r="F217"/>
  <c r="E217"/>
  <c r="E220"/>
  <c r="E212"/>
  <c r="E214"/>
  <c r="F211"/>
  <c r="E213"/>
  <c r="E216"/>
  <c r="E219"/>
  <c r="F212"/>
  <c r="F216"/>
  <c r="F220"/>
  <c r="F213"/>
  <c r="E218"/>
  <c r="F221"/>
  <c r="F218"/>
  <c r="E211"/>
  <c r="E215"/>
  <c r="E221"/>
  <c r="F215"/>
  <c r="AF41" i="21" l="1"/>
  <c r="D158" i="12"/>
  <c r="E179"/>
  <c r="AG63" i="21" s="1"/>
  <c r="AC208" i="12"/>
  <c r="AG40" i="21"/>
  <c r="H146" i="12"/>
  <c r="AJ30" i="21" s="1"/>
  <c r="F146" i="12"/>
  <c r="AH30" i="21" s="1"/>
  <c r="L146" i="12"/>
  <c r="AN30" i="21" s="1"/>
  <c r="K146" i="12"/>
  <c r="AM30" i="21" s="1"/>
  <c r="F222" i="12"/>
  <c r="AB210" s="1"/>
  <c r="E158" l="1"/>
  <c r="AG42" i="21" s="1"/>
  <c r="AF42"/>
  <c r="D159" i="12"/>
  <c r="D160" s="1"/>
  <c r="D161" s="1"/>
  <c r="H213"/>
  <c r="G217"/>
  <c r="H221"/>
  <c r="G212"/>
  <c r="G221"/>
  <c r="G211"/>
  <c r="G219"/>
  <c r="H214"/>
  <c r="G218"/>
  <c r="G220"/>
  <c r="H218"/>
  <c r="G215"/>
  <c r="G213"/>
  <c r="H216"/>
  <c r="G214"/>
  <c r="H219"/>
  <c r="G216"/>
  <c r="H220"/>
  <c r="H211"/>
  <c r="H215"/>
  <c r="H217"/>
  <c r="H212"/>
  <c r="E159" l="1"/>
  <c r="AG43" i="21" s="1"/>
  <c r="AF43"/>
  <c r="D162" i="12"/>
  <c r="AF44" i="21"/>
  <c r="E160" i="12"/>
  <c r="AG44" i="21" s="1"/>
  <c r="AC209" i="12"/>
  <c r="H222"/>
  <c r="AB211" s="1"/>
  <c r="D163" l="1"/>
  <c r="AF46" i="21"/>
  <c r="E162" i="12"/>
  <c r="AG46" i="21" s="1"/>
  <c r="E161" i="12"/>
  <c r="AG45" i="21" s="1"/>
  <c r="AF45"/>
  <c r="J212" i="12"/>
  <c r="I214"/>
  <c r="J211"/>
  <c r="J216"/>
  <c r="I211"/>
  <c r="J214"/>
  <c r="I215"/>
  <c r="I220"/>
  <c r="I212"/>
  <c r="I221"/>
  <c r="J219"/>
  <c r="I219"/>
  <c r="I216"/>
  <c r="I218"/>
  <c r="I217"/>
  <c r="J218"/>
  <c r="I213"/>
  <c r="J217"/>
  <c r="J221"/>
  <c r="J215"/>
  <c r="J213"/>
  <c r="J220"/>
  <c r="D164" l="1"/>
  <c r="D165" s="1"/>
  <c r="D166" s="1"/>
  <c r="D167" s="1"/>
  <c r="AF51" i="21" s="1"/>
  <c r="AF47"/>
  <c r="E163" i="12"/>
  <c r="AG47" i="21" s="1"/>
  <c r="AC210" i="12"/>
  <c r="J222"/>
  <c r="AB212" s="1"/>
  <c r="AF49" i="21" l="1"/>
  <c r="E167" i="12"/>
  <c r="AG51" i="21" s="1"/>
  <c r="E166" i="12"/>
  <c r="AG50" i="21" s="1"/>
  <c r="AF48"/>
  <c r="E165" i="12"/>
  <c r="AG49" i="21" s="1"/>
  <c r="AF50"/>
  <c r="E164" i="12"/>
  <c r="AG48" i="21" s="1"/>
  <c r="D168" i="12"/>
  <c r="AF52" i="21" s="1"/>
  <c r="L218" i="12"/>
  <c r="L214"/>
  <c r="K221"/>
  <c r="L221"/>
  <c r="K217"/>
  <c r="K216"/>
  <c r="K212"/>
  <c r="L213"/>
  <c r="K218"/>
  <c r="L216"/>
  <c r="K211"/>
  <c r="K214"/>
  <c r="L211"/>
  <c r="K220"/>
  <c r="K219"/>
  <c r="K213"/>
  <c r="K215"/>
  <c r="L217"/>
  <c r="L220"/>
  <c r="L212"/>
  <c r="L219"/>
  <c r="L215"/>
  <c r="D169" l="1"/>
  <c r="E169" s="1"/>
  <c r="AG53" i="21" s="1"/>
  <c r="E168" i="12"/>
  <c r="AG52" i="21" s="1"/>
  <c r="D170" i="12"/>
  <c r="AF54" i="21" s="1"/>
  <c r="AC211" i="12"/>
  <c r="L222"/>
  <c r="AB213" s="1"/>
  <c r="N216" l="1"/>
  <c r="E170"/>
  <c r="AG54" i="21" s="1"/>
  <c r="D171" i="12"/>
  <c r="E171" s="1"/>
  <c r="AG55" i="21" s="1"/>
  <c r="AF53"/>
  <c r="N212" i="12"/>
  <c r="N221"/>
  <c r="M213"/>
  <c r="M218"/>
  <c r="M215"/>
  <c r="N219"/>
  <c r="D173"/>
  <c r="N214"/>
  <c r="M219"/>
  <c r="M214"/>
  <c r="N215"/>
  <c r="N218"/>
  <c r="N213"/>
  <c r="N220"/>
  <c r="M212"/>
  <c r="M220"/>
  <c r="N211"/>
  <c r="M211"/>
  <c r="M221"/>
  <c r="M217"/>
  <c r="M216"/>
  <c r="N217"/>
  <c r="AF55" i="21" l="1"/>
  <c r="D172" i="12"/>
  <c r="AF56" i="21" s="1"/>
  <c r="AC212" i="12"/>
  <c r="N222"/>
  <c r="AB214" s="1"/>
  <c r="E172" l="1"/>
  <c r="AG56" i="21" s="1"/>
  <c r="P212" i="12"/>
  <c r="P220"/>
  <c r="P221"/>
  <c r="O220"/>
  <c r="P214"/>
  <c r="P219"/>
  <c r="O218"/>
  <c r="O217"/>
  <c r="O214"/>
  <c r="O216"/>
  <c r="P218"/>
  <c r="O215"/>
  <c r="P216"/>
  <c r="P215"/>
  <c r="O212"/>
  <c r="P211"/>
  <c r="D174"/>
  <c r="O213"/>
  <c r="O211"/>
  <c r="E173"/>
  <c r="AG57" i="21" s="1"/>
  <c r="AF57"/>
  <c r="O219" i="12"/>
  <c r="O221"/>
  <c r="P217"/>
  <c r="P213"/>
  <c r="AC213" l="1"/>
  <c r="P222"/>
  <c r="AB215" s="1"/>
  <c r="R218" l="1"/>
  <c r="Q212"/>
  <c r="R221"/>
  <c r="E174"/>
  <c r="AG58" i="21" s="1"/>
  <c r="AF58"/>
  <c r="Q217" i="12"/>
  <c r="Q213"/>
  <c r="R219"/>
  <c r="D175"/>
  <c r="R220"/>
  <c r="R211"/>
  <c r="Q216"/>
  <c r="Q211"/>
  <c r="Q221"/>
  <c r="Q215"/>
  <c r="Q214"/>
  <c r="R212"/>
  <c r="R213"/>
  <c r="R217"/>
  <c r="Q219"/>
  <c r="Q220"/>
  <c r="R215"/>
  <c r="Q218"/>
  <c r="R214"/>
  <c r="R216"/>
  <c r="AC214" l="1"/>
  <c r="R222"/>
  <c r="AB216" s="1"/>
  <c r="S212" l="1"/>
  <c r="T221"/>
  <c r="T219"/>
  <c r="T214"/>
  <c r="T215"/>
  <c r="D176"/>
  <c r="S217"/>
  <c r="S216"/>
  <c r="T218"/>
  <c r="T213"/>
  <c r="S220"/>
  <c r="T220"/>
  <c r="S221"/>
  <c r="T217"/>
  <c r="S219"/>
  <c r="S214"/>
  <c r="S213"/>
  <c r="S218"/>
  <c r="S211"/>
  <c r="E175"/>
  <c r="AG59" i="21" s="1"/>
  <c r="AF59"/>
  <c r="T211" i="12"/>
  <c r="T212"/>
  <c r="T216"/>
  <c r="S215"/>
  <c r="AC215" l="1"/>
  <c r="T222"/>
  <c r="AB217" s="1"/>
  <c r="U220" l="1"/>
  <c r="U215"/>
  <c r="U212"/>
  <c r="AF60" i="21"/>
  <c r="E176" i="12"/>
  <c r="AG60" i="21" s="1"/>
  <c r="U217" i="12"/>
  <c r="V213"/>
  <c r="V221"/>
  <c r="V220"/>
  <c r="V217"/>
  <c r="U218"/>
  <c r="U214"/>
  <c r="D177"/>
  <c r="V214"/>
  <c r="V219"/>
  <c r="V215"/>
  <c r="V211"/>
  <c r="U221"/>
  <c r="U219"/>
  <c r="V216"/>
  <c r="U213"/>
  <c r="U211"/>
  <c r="U216"/>
  <c r="V218"/>
  <c r="V212"/>
  <c r="AC216" l="1"/>
  <c r="V222"/>
  <c r="AB218" s="1"/>
  <c r="D178" l="1"/>
  <c r="D180" s="1"/>
  <c r="E180" s="1"/>
  <c r="E177"/>
  <c r="AF61" i="21"/>
  <c r="AC217" i="12" l="1"/>
  <c r="AG64" i="21"/>
  <c r="AF64"/>
  <c r="D181" i="12"/>
  <c r="AG61" i="21"/>
  <c r="E178" i="12"/>
  <c r="AG62" i="21" s="1"/>
  <c r="AF62"/>
  <c r="E181" i="12" l="1"/>
  <c r="AG65" i="21" s="1"/>
  <c r="AF65"/>
  <c r="D182" i="12"/>
  <c r="F157"/>
  <c r="H158" l="1"/>
  <c r="AJ42" i="21" s="1"/>
  <c r="H160" i="12"/>
  <c r="AJ44" i="21" s="1"/>
  <c r="H162" i="12"/>
  <c r="AJ46" i="21" s="1"/>
  <c r="H164" i="12"/>
  <c r="AJ48" i="21" s="1"/>
  <c r="H166" i="12"/>
  <c r="AJ50" i="21" s="1"/>
  <c r="H157" i="12"/>
  <c r="AJ41" i="21" s="1"/>
  <c r="H159" i="12"/>
  <c r="AJ43" i="21" s="1"/>
  <c r="H161" i="12"/>
  <c r="AJ45" i="21" s="1"/>
  <c r="H163" i="12"/>
  <c r="AJ47" i="21" s="1"/>
  <c r="H165" i="12"/>
  <c r="AJ49" i="21" s="1"/>
  <c r="H167" i="12"/>
  <c r="AJ51" i="21" s="1"/>
  <c r="E182" i="12"/>
  <c r="AG66" i="21" s="1"/>
  <c r="AF66"/>
  <c r="D183" i="12"/>
  <c r="I162"/>
  <c r="AK46" i="21" s="1"/>
  <c r="I167" i="12"/>
  <c r="AK51" i="21" s="1"/>
  <c r="I160" i="12"/>
  <c r="AK44" i="21" s="1"/>
  <c r="I158" i="12"/>
  <c r="AK42" i="21" s="1"/>
  <c r="I163" i="12"/>
  <c r="AK47" i="21" s="1"/>
  <c r="I164" i="12"/>
  <c r="AK48" i="21" s="1"/>
  <c r="AH41"/>
  <c r="I159" i="12"/>
  <c r="AK43" i="21" s="1"/>
  <c r="I166" i="12"/>
  <c r="AK50" i="21" s="1"/>
  <c r="I157" i="12"/>
  <c r="AK41" i="21" s="1"/>
  <c r="I161" i="12"/>
  <c r="AK45" i="21" s="1"/>
  <c r="I165" i="12"/>
  <c r="AK49" i="21" s="1"/>
  <c r="E183" i="12" l="1"/>
  <c r="AG67" i="21" s="1"/>
  <c r="AF67"/>
  <c r="D184" i="12"/>
  <c r="L157"/>
  <c r="AN41" i="21" s="1"/>
  <c r="L167" i="12"/>
  <c r="AN51" i="21" s="1"/>
  <c r="L162" i="12"/>
  <c r="AN46" i="21" s="1"/>
  <c r="L158" i="12"/>
  <c r="AN42" i="21" s="1"/>
  <c r="L166" i="12"/>
  <c r="AN50" i="21" s="1"/>
  <c r="L165" i="12"/>
  <c r="AN49" i="21" s="1"/>
  <c r="L163" i="12"/>
  <c r="AN47" i="21" s="1"/>
  <c r="L159" i="12"/>
  <c r="AN43" i="21" s="1"/>
  <c r="L161" i="12"/>
  <c r="AN45" i="21" s="1"/>
  <c r="L160" i="12"/>
  <c r="AN44" i="21" s="1"/>
  <c r="L164" i="12"/>
  <c r="AN48" i="21" s="1"/>
  <c r="H191" i="12"/>
  <c r="AJ75" i="21" s="1"/>
  <c r="D185" i="12" l="1"/>
  <c r="E184"/>
  <c r="AG68" i="21" s="1"/>
  <c r="AF68"/>
  <c r="AF69" l="1"/>
  <c r="D186" i="12"/>
  <c r="E185"/>
  <c r="AG69" i="21" s="1"/>
  <c r="E186" i="12" l="1"/>
  <c r="AG70" i="21" s="1"/>
  <c r="AF70"/>
  <c r="D187" i="12"/>
  <c r="D188" l="1"/>
  <c r="E187"/>
  <c r="AG71" i="21" s="1"/>
  <c r="AF71"/>
  <c r="E188" i="12" l="1"/>
  <c r="AG72" i="21" s="1"/>
  <c r="AF72"/>
  <c r="D189" i="12"/>
  <c r="D190" l="1"/>
  <c r="E189"/>
  <c r="AG73" i="21" s="1"/>
  <c r="AF73"/>
  <c r="E190" i="12" l="1"/>
  <c r="K180" s="1"/>
  <c r="AM64" i="21" s="1"/>
  <c r="AF74"/>
  <c r="E191" i="12" l="1"/>
  <c r="AG75" i="21" s="1"/>
  <c r="AG74"/>
  <c r="L180" i="12"/>
  <c r="I180"/>
  <c r="F180"/>
  <c r="F191" l="1"/>
  <c r="AH75" i="21" s="1"/>
  <c r="AH64"/>
  <c r="L191" i="12"/>
  <c r="AN75" i="21" s="1"/>
  <c r="AN64"/>
  <c r="K159" i="12"/>
  <c r="AM43" i="21" s="1"/>
  <c r="I191" i="12"/>
  <c r="AK75" i="21" s="1"/>
  <c r="K167" i="12"/>
  <c r="AM51" i="21" s="1"/>
  <c r="K166" i="12"/>
  <c r="AM50" i="21" s="1"/>
  <c r="K157" i="12"/>
  <c r="AM41" i="21" s="1"/>
  <c r="K164" i="12"/>
  <c r="AM48" i="21" s="1"/>
  <c r="K158" i="12"/>
  <c r="AM42" i="21" s="1"/>
  <c r="K160" i="12"/>
  <c r="AM44" i="21" s="1"/>
  <c r="K165" i="12"/>
  <c r="AM49" i="21" s="1"/>
  <c r="AK64"/>
  <c r="K161" i="12"/>
  <c r="AM45" i="21" s="1"/>
  <c r="K162" i="12"/>
  <c r="AM46" i="21" s="1"/>
  <c r="K163" i="12"/>
  <c r="AM47" i="21" s="1"/>
  <c r="K191" i="12" l="1"/>
  <c r="AM75" i="21" s="1"/>
</calcChain>
</file>

<file path=xl/comments1.xml><?xml version="1.0" encoding="utf-8"?>
<comments xmlns="http://schemas.openxmlformats.org/spreadsheetml/2006/main">
  <authors>
    <author>Utente Windows</author>
  </authors>
  <commentList>
    <comment ref="B3" authorId="0">
      <text>
        <r>
          <rPr>
            <sz val="24"/>
            <color indexed="81"/>
            <rFont val="Tahoma"/>
            <family val="2"/>
          </rPr>
          <t xml:space="preserve">INSERIRE I DATI DEL </t>
        </r>
        <r>
          <rPr>
            <b/>
            <sz val="24"/>
            <color indexed="81"/>
            <rFont val="Tahoma"/>
            <family val="2"/>
          </rPr>
          <t>FOGLIO "P_A_DATI"</t>
        </r>
        <r>
          <rPr>
            <sz val="24"/>
            <color indexed="81"/>
            <rFont val="Tahoma"/>
            <family val="2"/>
          </rPr>
          <t xml:space="preserve"> 
(COPIA-INCOLLA)</t>
        </r>
      </text>
    </comment>
    <comment ref="B5" authorId="0">
      <text/>
    </comment>
    <comment ref="P5" authorId="0">
      <text>
        <r>
          <rPr>
            <sz val="24"/>
            <color indexed="81"/>
            <rFont val="Tahoma"/>
            <family val="2"/>
          </rPr>
          <t>Intervalli di temperatura caratteristici del sistema in esame per la corremte calda e per la fredda e potenza termica deltaH scambiata sull'intervallo</t>
        </r>
      </text>
    </comment>
    <comment ref="Y5" authorId="0">
      <text>
        <r>
          <rPr>
            <sz val="24"/>
            <color indexed="81"/>
            <rFont val="Tahoma"/>
            <family val="2"/>
          </rPr>
          <t>Dati per la costruzione delle curve composite del lato caldo e del lato freddo</t>
        </r>
      </text>
    </comment>
    <comment ref="K27" authorId="0">
      <text>
        <r>
          <rPr>
            <sz val="24"/>
            <color indexed="81"/>
            <rFont val="Tahoma"/>
            <family val="2"/>
          </rPr>
          <t>Dati relativi alla
Grand Composite Curve (GCC)</t>
        </r>
      </text>
    </comment>
    <comment ref="R27" authorId="0">
      <text>
        <r>
          <rPr>
            <sz val="24"/>
            <color indexed="81"/>
            <rFont val="Tahoma"/>
            <family val="2"/>
          </rPr>
          <t>Dati per la costruzione della Grand Composite Curve</t>
        </r>
      </text>
    </comment>
    <comment ref="AD27" authorId="0">
      <text>
        <r>
          <rPr>
            <sz val="24"/>
            <color indexed="81"/>
            <rFont val="Tahoma"/>
            <family val="2"/>
          </rPr>
          <t>STEP_4.a-b-c
a:
Calcola il numero e il valore dei deltaH (correnti calda + fredda). 
Attribuisce i deltaH calcolati alla Q_hu, alla zona di scambio termico e alla Q_cu.
b:
intervalli deltaH relativi alla corrente calda o alla fredda.
c:
rispetto alla zona di scambio termico tra le due correnti (c/f) vengono inseriti i valori deltaH riferiti ognuno alla propria corrente, al netto della Qhu e della Qcu.</t>
        </r>
      </text>
    </comment>
  </commentList>
</comments>
</file>

<file path=xl/comments2.xml><?xml version="1.0" encoding="utf-8"?>
<comments xmlns="http://schemas.openxmlformats.org/spreadsheetml/2006/main">
  <authors>
    <author>Utente Windows</author>
  </authors>
  <commentList>
    <comment ref="B2" authorId="0">
      <text>
        <r>
          <rPr>
            <sz val="14"/>
            <color indexed="81"/>
            <rFont val="Tahoma"/>
            <family val="2"/>
          </rPr>
          <t>esercizio compito T&amp;T 30/05/2011</t>
        </r>
      </text>
    </comment>
    <comment ref="J2" authorId="0">
      <text>
        <r>
          <rPr>
            <sz val="14"/>
            <color indexed="81"/>
            <rFont val="Tahoma"/>
            <family val="2"/>
          </rPr>
          <t xml:space="preserve">esercizio slide "Introduzione alla pinch analysis" pag.4 </t>
        </r>
      </text>
    </comment>
    <comment ref="R2" authorId="0">
      <text>
        <r>
          <rPr>
            <sz val="14"/>
            <color indexed="81"/>
            <rFont val="Tahoma"/>
            <family val="2"/>
          </rPr>
          <t>esercizio slide "M_Liszka_pinch_examples"</t>
        </r>
      </text>
    </comment>
    <comment ref="Z2" authorId="0">
      <text>
        <r>
          <rPr>
            <b/>
            <sz val="14"/>
            <color indexed="81"/>
            <rFont val="Tahoma"/>
            <family val="2"/>
          </rPr>
          <t>caso_limite _1</t>
        </r>
        <r>
          <rPr>
            <sz val="14"/>
            <color indexed="81"/>
            <rFont val="Tahoma"/>
            <family val="2"/>
          </rPr>
          <t xml:space="preserve">: correnti calda e fredda disaccoppiate.
</t>
        </r>
        <r>
          <rPr>
            <b/>
            <sz val="14"/>
            <color indexed="81"/>
            <rFont val="Tahoma"/>
            <family val="2"/>
          </rPr>
          <t>La procedura di calcolo non è adeguata</t>
        </r>
        <r>
          <rPr>
            <sz val="14"/>
            <color indexed="81"/>
            <rFont val="Tahoma"/>
            <family val="2"/>
          </rPr>
          <t xml:space="preserve"> per la soluzione di questo caso.
Oss.
Il valore Qcu dovrebbe essere uguale alla potenza termica della corrente fredda?
Il valore Qhu dovrebbe essere uguale alla potenza termica di quella calda?
</t>
        </r>
      </text>
    </comment>
    <comment ref="B20" authorId="0">
      <text>
        <r>
          <rPr>
            <b/>
            <sz val="14"/>
            <color indexed="81"/>
            <rFont val="Tahoma"/>
            <family val="2"/>
          </rPr>
          <t>caso_limite _2</t>
        </r>
        <r>
          <rPr>
            <sz val="14"/>
            <color indexed="81"/>
            <rFont val="Tahoma"/>
            <family val="2"/>
          </rPr>
          <t xml:space="preserve">: corrente calda con valore Hmax &gt; Hmax corrente fredda
</t>
        </r>
        <r>
          <rPr>
            <b/>
            <sz val="14"/>
            <color indexed="81"/>
            <rFont val="Tahoma"/>
            <family val="2"/>
          </rPr>
          <t>La procedura di calcolo non è adeguata</t>
        </r>
        <r>
          <rPr>
            <sz val="14"/>
            <color indexed="81"/>
            <rFont val="Tahoma"/>
            <family val="2"/>
          </rPr>
          <t xml:space="preserve"> per la soluzione di questo caso.</t>
        </r>
      </text>
    </comment>
    <comment ref="J20" authorId="0">
      <text/>
    </comment>
    <comment ref="R20" authorId="0">
      <text/>
    </comment>
    <comment ref="Z20" authorId="0">
      <text>
        <r>
          <rPr>
            <b/>
            <sz val="14"/>
            <color indexed="81"/>
            <rFont val="Tahoma"/>
            <family val="2"/>
          </rPr>
          <t>caso_limite _1</t>
        </r>
        <r>
          <rPr>
            <sz val="14"/>
            <color indexed="81"/>
            <rFont val="Tahoma"/>
            <family val="2"/>
          </rPr>
          <t xml:space="preserve">: correnti calda e fredda disaccoppiate.
</t>
        </r>
        <r>
          <rPr>
            <b/>
            <sz val="14"/>
            <color indexed="81"/>
            <rFont val="Tahoma"/>
            <family val="2"/>
          </rPr>
          <t>La procedura di calcolo non è adeguata</t>
        </r>
        <r>
          <rPr>
            <sz val="14"/>
            <color indexed="81"/>
            <rFont val="Tahoma"/>
            <family val="2"/>
          </rPr>
          <t xml:space="preserve"> per la soluzione di questo caso.
Oss.
Il valore Qcu dovrebbe essere uguale alla potenza termica della corrente fredda?
Il valore Qhu dovrebbe essere uguale alla potenza termica di quella calda?
</t>
        </r>
      </text>
    </comment>
  </commentList>
</comments>
</file>

<file path=xl/comments3.xml><?xml version="1.0" encoding="utf-8"?>
<comments xmlns="http://schemas.openxmlformats.org/spreadsheetml/2006/main">
  <authors>
    <author>Utente Windows</author>
  </authors>
  <commentList>
    <comment ref="K3" authorId="0">
      <text>
        <r>
          <rPr>
            <sz val="16"/>
            <color indexed="81"/>
            <rFont val="Tahoma"/>
            <family val="2"/>
          </rPr>
          <t>Capacità termica</t>
        </r>
      </text>
    </comment>
    <comment ref="B5" authorId="0">
      <text>
        <r>
          <rPr>
            <sz val="16"/>
            <color indexed="81"/>
            <rFont val="Tahoma"/>
            <family val="2"/>
          </rPr>
          <t>flussi caldi</t>
        </r>
      </text>
    </comment>
    <comment ref="B12" authorId="0">
      <text>
        <r>
          <rPr>
            <sz val="16"/>
            <color indexed="81"/>
            <rFont val="Tahoma"/>
            <family val="2"/>
          </rPr>
          <t>flussi freddi</t>
        </r>
      </text>
    </comment>
    <comment ref="B22" authorId="0">
      <text>
        <r>
          <rPr>
            <sz val="12"/>
            <color indexed="81"/>
            <rFont val="Tahoma"/>
            <family val="2"/>
          </rPr>
          <t>Intervalli di temperatura caratteristici del sistema in esame per la corremte calda e per la fredda e potenza termica scambiata sull'intervallo</t>
        </r>
      </text>
    </comment>
    <comment ref="B25" authorId="0">
      <text>
        <r>
          <rPr>
            <sz val="16"/>
            <color indexed="81"/>
            <rFont val="Tahoma"/>
            <family val="2"/>
          </rPr>
          <t>ordina le Tin e Tout delle correnti calde dal valore più grande al più piccolo</t>
        </r>
      </text>
    </comment>
    <comment ref="B36" authorId="0">
      <text>
        <r>
          <rPr>
            <sz val="16"/>
            <color indexed="81"/>
            <rFont val="Tahoma"/>
            <family val="2"/>
          </rPr>
          <t>individua gli intervalli di T
delle correnti calde cumulate
e le relative capacità termiche C_tot_h</t>
        </r>
      </text>
    </comment>
    <comment ref="B50" authorId="0">
      <text>
        <r>
          <rPr>
            <sz val="16"/>
            <color indexed="81"/>
            <rFont val="Tahoma"/>
            <family val="2"/>
          </rPr>
          <t>=STEP_2.1_h
(per correnti fredde)</t>
        </r>
      </text>
    </comment>
    <comment ref="N74" authorId="0">
      <text>
        <r>
          <rPr>
            <sz val="16"/>
            <color indexed="81"/>
            <rFont val="Tahoma"/>
            <family val="2"/>
          </rPr>
          <t>Qcu
calcolata nella procedura della Grand Composite Curve</t>
        </r>
      </text>
    </comment>
    <comment ref="B78" authorId="0">
      <text>
        <r>
          <rPr>
            <sz val="16"/>
            <color indexed="81"/>
            <rFont val="Tahoma"/>
            <family val="2"/>
          </rPr>
          <t>Dati relativi alla
Grand Composite Curve (GCC)</t>
        </r>
      </text>
    </comment>
    <comment ref="B81" authorId="0">
      <text>
        <r>
          <rPr>
            <sz val="18"/>
            <color indexed="81"/>
            <rFont val="Tahoma"/>
            <family val="2"/>
          </rPr>
          <t>Ordina le Tin e Tout delle correnti calde e fredde dal valore più grande al più piccolo</t>
        </r>
      </text>
    </comment>
    <comment ref="L113" authorId="0">
      <text>
        <r>
          <rPr>
            <sz val="16"/>
            <color indexed="81"/>
            <rFont val="Tahoma"/>
            <family val="2"/>
          </rPr>
          <t>Capacità termiche delle correnti calde rispetto agli intervalli di temperatura relativi a tutte le correnti (h/c)</t>
        </r>
      </text>
    </comment>
    <comment ref="B115" authorId="0">
      <text>
        <r>
          <rPr>
            <sz val="16"/>
            <color indexed="81"/>
            <rFont val="Tahoma"/>
            <family val="2"/>
          </rPr>
          <t xml:space="preserve">Individua gli intervalli di T relativi
a tutte le correnti (calde e fredde) e rispetto a questi intervalli calcola le capacità termiche C_tot_h e C_tot_c,
la Qcu_min e la Qhu_min.
</t>
        </r>
      </text>
    </comment>
    <comment ref="B143" authorId="0">
      <text>
        <r>
          <rPr>
            <sz val="16"/>
            <color indexed="81"/>
            <rFont val="Tahoma"/>
            <family val="2"/>
          </rPr>
          <t>STEP_4.a-b-c
a:
Calcola il numero e il valore dei deltaH (correnti calda + fredda). 
Attribuisce i deltaH calcolati alla Q_hu, alla zona di scambio termico e alla Q_cu.
b:
intervalli deltaH relativi alla corrente calda o alla fredda.
c:
rispetto alla zona di scambio termico tra le due correnti (c/f) vengono inseriti i valori deltaH riferiti ognuno alla propria corrente, al netto della Qhu e della Qcu.</t>
        </r>
      </text>
    </comment>
    <comment ref="C157" authorId="0">
      <text>
        <r>
          <rPr>
            <sz val="16"/>
            <color indexed="81"/>
            <rFont val="Tahoma"/>
            <family val="2"/>
          </rPr>
          <t>n°intervalli deltaH relativi alla zona di scambio termico tra le due correnti</t>
        </r>
      </text>
    </comment>
    <comment ref="B196" authorId="0">
      <text>
        <r>
          <rPr>
            <sz val="16"/>
            <color indexed="81"/>
            <rFont val="Tahoma"/>
            <family val="2"/>
          </rPr>
          <t>Ordina dal più grande al più piccolo i valori cumulati dello scambio termico ∑∆Hi relativi alle correnti calda e fredda (valori calcolati allo STEP 2)</t>
        </r>
      </text>
    </comment>
    <comment ref="AC197" authorId="0">
      <text>
        <r>
          <rPr>
            <sz val="16"/>
            <color indexed="81"/>
            <rFont val="Tahoma"/>
            <family val="2"/>
          </rPr>
          <t>Calcolo gli intervalli deltaH.
L'operatore logico SE è utilizzato per considera la possibilità che le due correnti siano disaccoppiate e quindi considera nullo il deltaH tra l'ultimo valore della corrente calda e il primo della corrente fredda</t>
        </r>
      </text>
    </comment>
  </commentList>
</comments>
</file>

<file path=xl/sharedStrings.xml><?xml version="1.0" encoding="utf-8"?>
<sst xmlns="http://schemas.openxmlformats.org/spreadsheetml/2006/main" count="450" uniqueCount="106">
  <si>
    <t>ID_corrente</t>
  </si>
  <si>
    <t>[K]</t>
  </si>
  <si>
    <t>Tsup</t>
  </si>
  <si>
    <t>Tinf</t>
  </si>
  <si>
    <t>[kW/K]</t>
  </si>
  <si>
    <t>[kW]</t>
  </si>
  <si>
    <t>Ti</t>
  </si>
  <si>
    <t>Σ∆H</t>
  </si>
  <si>
    <t>DATI</t>
  </si>
  <si>
    <t>h_1</t>
  </si>
  <si>
    <t>h_2</t>
  </si>
  <si>
    <t>h_3</t>
  </si>
  <si>
    <t>h_4</t>
  </si>
  <si>
    <t>h_5</t>
  </si>
  <si>
    <t>h_6</t>
  </si>
  <si>
    <t>c_1</t>
  </si>
  <si>
    <t>c_2</t>
  </si>
  <si>
    <t>c_3</t>
  </si>
  <si>
    <t>c_4</t>
  </si>
  <si>
    <t>c_5</t>
  </si>
  <si>
    <t>c_6</t>
  </si>
  <si>
    <t xml:space="preserve">cp </t>
  </si>
  <si>
    <t>[kJ/(kgK)]</t>
  </si>
  <si>
    <t>m</t>
  </si>
  <si>
    <t xml:space="preserve"> [kg/s]</t>
  </si>
  <si>
    <t>T_i</t>
  </si>
  <si>
    <t xml:space="preserve"> [K]</t>
  </si>
  <si>
    <t>T_u</t>
  </si>
  <si>
    <t>STEP_1</t>
  </si>
  <si>
    <t>H_in</t>
  </si>
  <si>
    <t xml:space="preserve"> [kW]</t>
  </si>
  <si>
    <t>H_out</t>
  </si>
  <si>
    <t>∆H</t>
  </si>
  <si>
    <t>STEP_2.1_h</t>
  </si>
  <si>
    <t>C</t>
  </si>
  <si>
    <t>C_tot_h</t>
  </si>
  <si>
    <t>∆Tsup/inf</t>
  </si>
  <si>
    <t>C_tot_c</t>
  </si>
  <si>
    <t>∑∆Qi</t>
  </si>
  <si>
    <t>∆Qi*</t>
  </si>
  <si>
    <t>STEP_2</t>
  </si>
  <si>
    <t>STEP_2.2_c</t>
  </si>
  <si>
    <t>C (c_1)</t>
  </si>
  <si>
    <t>C (c_2)</t>
  </si>
  <si>
    <t>C (c_3)</t>
  </si>
  <si>
    <t>C (c_4)</t>
  </si>
  <si>
    <t>C (c_6)</t>
  </si>
  <si>
    <t>C (c_5)</t>
  </si>
  <si>
    <t>C (h_1)</t>
  </si>
  <si>
    <t>C (h_2)</t>
  </si>
  <si>
    <t>C (h_3)</t>
  </si>
  <si>
    <t>C (h_4)</t>
  </si>
  <si>
    <t>C (h_5)</t>
  </si>
  <si>
    <t>C (h_6)</t>
  </si>
  <si>
    <t>STEP_3</t>
  </si>
  <si>
    <t>STEP_3.1</t>
  </si>
  <si>
    <t>STEP_3.2</t>
  </si>
  <si>
    <t>Qcu</t>
  </si>
  <si>
    <t>Qhu</t>
  </si>
  <si>
    <t>STEP_4</t>
  </si>
  <si>
    <t>∑∆H_i</t>
  </si>
  <si>
    <t>∆H_i</t>
  </si>
  <si>
    <t>Q_hu=</t>
  </si>
  <si>
    <t>Q_cu=</t>
  </si>
  <si>
    <t>STEP_4.1.1</t>
  </si>
  <si>
    <t>RISULTATI</t>
  </si>
  <si>
    <t>H</t>
  </si>
  <si>
    <t>T</t>
  </si>
  <si>
    <t>a</t>
  </si>
  <si>
    <t>b</t>
  </si>
  <si>
    <t>c</t>
  </si>
  <si>
    <t>n°</t>
  </si>
  <si>
    <t>intervallo</t>
  </si>
  <si>
    <t>tot</t>
  </si>
  <si>
    <t>T [K]</t>
  </si>
  <si>
    <t>T(i)</t>
  </si>
  <si>
    <t>H(i)</t>
  </si>
  <si>
    <t>Σ∆H_h</t>
  </si>
  <si>
    <t>Σ∆H_c</t>
  </si>
  <si>
    <t>EX-1</t>
  </si>
  <si>
    <t>EX-2</t>
  </si>
  <si>
    <t>EX-3</t>
  </si>
  <si>
    <t>EX-4</t>
  </si>
  <si>
    <t>EX-5</t>
  </si>
  <si>
    <t>EX-6</t>
  </si>
  <si>
    <t>EX-7</t>
  </si>
  <si>
    <t>EX-8</t>
  </si>
  <si>
    <t>CURVE COMPOSITE DEL SISTEMA</t>
  </si>
  <si>
    <t>GRAN COMPOSITE CURVE</t>
  </si>
  <si>
    <r>
      <rPr>
        <sz val="16"/>
        <color theme="1"/>
        <rFont val="Calibri"/>
        <family val="2"/>
      </rPr>
      <t>∆</t>
    </r>
    <r>
      <rPr>
        <sz val="16"/>
        <color theme="1"/>
        <rFont val="Calibri"/>
        <family val="2"/>
        <scheme val="minor"/>
      </rPr>
      <t>H</t>
    </r>
  </si>
  <si>
    <t>CURVE COMPOSITE DEL SITEMA</t>
  </si>
  <si>
    <t>GRAFICO 2</t>
  </si>
  <si>
    <t>GRAFICO 1</t>
  </si>
  <si>
    <t>GRAND COMPOSITE CURVE</t>
  </si>
  <si>
    <t>INSERIRE QUI I DATI DI INPUT</t>
  </si>
  <si>
    <t>∆T    PINCH</t>
  </si>
  <si>
    <t>CORRENTE</t>
  </si>
  <si>
    <t>ID</t>
  </si>
  <si>
    <r>
      <rPr>
        <sz val="16"/>
        <color theme="1"/>
        <rFont val="Calibri"/>
        <family val="2"/>
      </rPr>
      <t>∑</t>
    </r>
    <r>
      <rPr>
        <sz val="16"/>
        <color theme="1"/>
        <rFont val="Calibri"/>
        <family val="2"/>
        <scheme val="minor"/>
      </rPr>
      <t>∆H_i</t>
    </r>
  </si>
  <si>
    <t>∆T</t>
  </si>
  <si>
    <t>n° intervalli</t>
  </si>
  <si>
    <t>GRAFICO 1 h</t>
  </si>
  <si>
    <t>GRAFICO 1 c</t>
  </si>
  <si>
    <t>Schema di ripartizione dei deltaH rispetto alla Q_hu, alla zona di scambio termico e alla Q_cu</t>
  </si>
  <si>
    <t>max H</t>
  </si>
  <si>
    <t>ma C</t>
  </si>
</sst>
</file>

<file path=xl/styles.xml><?xml version="1.0" encoding="utf-8"?>
<styleSheet xmlns="http://schemas.openxmlformats.org/spreadsheetml/2006/main">
  <fonts count="23">
    <font>
      <sz val="11"/>
      <color theme="1"/>
      <name val="Calibri"/>
      <family val="2"/>
      <scheme val="minor"/>
    </font>
    <font>
      <b/>
      <sz val="11"/>
      <color theme="1"/>
      <name val="Calibri"/>
      <family val="2"/>
      <scheme val="minor"/>
    </font>
    <font>
      <sz val="11"/>
      <color rgb="FFFF3300"/>
      <name val="Calibri"/>
      <family val="2"/>
      <scheme val="minor"/>
    </font>
    <font>
      <sz val="11"/>
      <color theme="3"/>
      <name val="Calibri"/>
      <family val="2"/>
      <scheme val="minor"/>
    </font>
    <font>
      <sz val="12"/>
      <color indexed="81"/>
      <name val="Tahoma"/>
      <family val="2"/>
    </font>
    <font>
      <sz val="10"/>
      <color rgb="FF585858"/>
      <name val="Verdana"/>
      <family val="2"/>
    </font>
    <font>
      <sz val="14"/>
      <color indexed="81"/>
      <name val="Tahoma"/>
      <family val="2"/>
    </font>
    <font>
      <b/>
      <sz val="12"/>
      <color theme="1"/>
      <name val="Calibri"/>
      <family val="2"/>
      <scheme val="minor"/>
    </font>
    <font>
      <b/>
      <sz val="14"/>
      <color indexed="81"/>
      <name val="Tahoma"/>
      <family val="2"/>
    </font>
    <font>
      <b/>
      <sz val="16"/>
      <color theme="1"/>
      <name val="Calibri"/>
      <family val="2"/>
      <scheme val="minor"/>
    </font>
    <font>
      <sz val="12"/>
      <color theme="1"/>
      <name val="Calibri"/>
      <family val="2"/>
      <scheme val="minor"/>
    </font>
    <font>
      <sz val="16"/>
      <color theme="1"/>
      <name val="Calibri"/>
      <family val="2"/>
      <scheme val="minor"/>
    </font>
    <font>
      <sz val="16"/>
      <color rgb="FFFF3300"/>
      <name val="Calibri"/>
      <family val="2"/>
      <scheme val="minor"/>
    </font>
    <font>
      <sz val="16"/>
      <color theme="3"/>
      <name val="Calibri"/>
      <family val="2"/>
      <scheme val="minor"/>
    </font>
    <font>
      <b/>
      <sz val="18"/>
      <color theme="1"/>
      <name val="Calibri"/>
      <family val="2"/>
      <scheme val="minor"/>
    </font>
    <font>
      <sz val="16"/>
      <name val="Calibri"/>
      <family val="2"/>
      <scheme val="minor"/>
    </font>
    <font>
      <b/>
      <sz val="16"/>
      <color theme="0"/>
      <name val="Calibri"/>
      <family val="2"/>
      <scheme val="minor"/>
    </font>
    <font>
      <sz val="16"/>
      <color theme="1"/>
      <name val="Calibri"/>
      <family val="2"/>
    </font>
    <font>
      <sz val="22"/>
      <color theme="1"/>
      <name val="Calibri"/>
      <family val="2"/>
      <scheme val="minor"/>
    </font>
    <font>
      <sz val="24"/>
      <color indexed="81"/>
      <name val="Tahoma"/>
      <family val="2"/>
    </font>
    <font>
      <sz val="16"/>
      <color indexed="81"/>
      <name val="Tahoma"/>
      <family val="2"/>
    </font>
    <font>
      <sz val="18"/>
      <color indexed="81"/>
      <name val="Tahoma"/>
      <family val="2"/>
    </font>
    <font>
      <b/>
      <sz val="24"/>
      <color indexed="81"/>
      <name val="Tahoma"/>
      <family val="2"/>
    </font>
  </fonts>
  <fills count="9">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228">
    <border>
      <left/>
      <right/>
      <top/>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theme="0" tint="-0.499984740745262"/>
      </right>
      <top/>
      <bottom/>
      <diagonal/>
    </border>
    <border>
      <left/>
      <right style="thin">
        <color theme="4"/>
      </right>
      <top/>
      <bottom/>
      <diagonal/>
    </border>
    <border>
      <left/>
      <right/>
      <top/>
      <bottom style="thin">
        <color theme="4"/>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right/>
      <top style="thin">
        <color theme="0" tint="-0.499984740745262"/>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FF3300"/>
      </right>
      <top style="thin">
        <color rgb="FFFF3300"/>
      </top>
      <bottom/>
      <diagonal/>
    </border>
    <border>
      <left/>
      <right style="thin">
        <color rgb="FFFF3300"/>
      </right>
      <top/>
      <bottom/>
      <diagonal/>
    </border>
    <border>
      <left/>
      <right style="thin">
        <color rgb="FFFF3300"/>
      </right>
      <top/>
      <bottom style="thin">
        <color rgb="FFFF3300"/>
      </bottom>
      <diagonal/>
    </border>
    <border>
      <left/>
      <right style="thin">
        <color theme="4" tint="-0.249977111117893"/>
      </right>
      <top/>
      <bottom/>
      <diagonal/>
    </border>
    <border>
      <left style="thin">
        <color theme="0" tint="-0.499984740745262"/>
      </left>
      <right style="thin">
        <color theme="0" tint="-0.499984740745262"/>
      </right>
      <top/>
      <bottom style="thin">
        <color rgb="FFFF3300"/>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right/>
      <top/>
      <bottom style="thin">
        <color theme="1"/>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style="thin">
        <color rgb="FFFF3300"/>
      </left>
      <right/>
      <top style="thin">
        <color rgb="FFFF3300"/>
      </top>
      <bottom/>
      <diagonal/>
    </border>
    <border>
      <left style="thin">
        <color rgb="FFFF3300"/>
      </left>
      <right/>
      <top/>
      <bottom/>
      <diagonal/>
    </border>
    <border>
      <left style="thin">
        <color rgb="FFFF3300"/>
      </left>
      <right/>
      <top/>
      <bottom style="thin">
        <color rgb="FFFF3300"/>
      </bottom>
      <diagonal/>
    </border>
    <border>
      <left/>
      <right style="thin">
        <color theme="3"/>
      </right>
      <top/>
      <bottom/>
      <diagonal/>
    </border>
    <border>
      <left style="thin">
        <color rgb="FFFF3300"/>
      </left>
      <right/>
      <top/>
      <bottom style="thin">
        <color theme="0" tint="-0.499984740745262"/>
      </bottom>
      <diagonal/>
    </border>
    <border>
      <left/>
      <right style="thin">
        <color rgb="FF0070C0"/>
      </right>
      <top style="thin">
        <color rgb="FF0070C0"/>
      </top>
      <bottom/>
      <diagonal/>
    </border>
    <border>
      <left/>
      <right style="thin">
        <color rgb="FF0070C0"/>
      </right>
      <top/>
      <bottom/>
      <diagonal/>
    </border>
    <border>
      <left/>
      <right style="thin">
        <color rgb="FF0070C0"/>
      </right>
      <top/>
      <bottom style="thin">
        <color rgb="FF0070C0"/>
      </bottom>
      <diagonal/>
    </border>
    <border>
      <left/>
      <right/>
      <top/>
      <bottom style="thin">
        <color rgb="FF0070C0"/>
      </bottom>
      <diagonal/>
    </border>
    <border>
      <left style="thin">
        <color indexed="64"/>
      </left>
      <right/>
      <top style="thin">
        <color indexed="64"/>
      </top>
      <bottom style="thin">
        <color theme="0" tint="-0.499984740745262"/>
      </bottom>
      <diagonal/>
    </border>
    <border>
      <left style="thin">
        <color indexed="64"/>
      </left>
      <right style="thin">
        <color rgb="FFFF3300"/>
      </right>
      <top/>
      <bottom style="thin">
        <color theme="0" tint="-0.499984740745262"/>
      </bottom>
      <diagonal/>
    </border>
    <border>
      <left style="thin">
        <color indexed="64"/>
      </left>
      <right style="thin">
        <color theme="0" tint="-0.499984740745262"/>
      </right>
      <top/>
      <bottom/>
      <diagonal/>
    </border>
    <border>
      <left style="thin">
        <color indexed="64"/>
      </left>
      <right style="thin">
        <color rgb="FF0070C0"/>
      </right>
      <top style="thin">
        <color theme="0" tint="-0.499984740745262"/>
      </top>
      <bottom/>
      <diagonal/>
    </border>
    <border>
      <left style="thin">
        <color indexed="64"/>
      </left>
      <right style="thin">
        <color rgb="FF0070C0"/>
      </right>
      <top/>
      <bottom/>
      <diagonal/>
    </border>
    <border>
      <left style="thin">
        <color indexed="64"/>
      </left>
      <right style="thin">
        <color rgb="FF0070C0"/>
      </right>
      <top/>
      <bottom style="thin">
        <color theme="0" tint="-0.499984740745262"/>
      </bottom>
      <diagonal/>
    </border>
    <border>
      <left style="thin">
        <color indexed="64"/>
      </left>
      <right/>
      <top/>
      <bottom style="thin">
        <color theme="1"/>
      </bottom>
      <diagonal/>
    </border>
    <border>
      <left style="thin">
        <color indexed="64"/>
      </left>
      <right/>
      <top style="thin">
        <color theme="0" tint="-0.499984740745262"/>
      </top>
      <bottom style="thin">
        <color indexed="64"/>
      </bottom>
      <diagonal/>
    </border>
    <border>
      <left style="thin">
        <color indexed="64"/>
      </left>
      <right/>
      <top style="thin">
        <color theme="0"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op>
      <bottom/>
      <diagonal/>
    </border>
    <border>
      <left style="thin">
        <color indexed="64"/>
      </left>
      <right/>
      <top/>
      <bottom style="thin">
        <color theme="0" tint="-0.499984740745262"/>
      </bottom>
      <diagonal/>
    </border>
    <border>
      <left style="thin">
        <color indexed="64"/>
      </left>
      <right/>
      <top style="thin">
        <color theme="1" tint="0.499984740745262"/>
      </top>
      <bottom style="thin">
        <color theme="1" tint="0.499984740745262"/>
      </bottom>
      <diagonal/>
    </border>
    <border>
      <left style="thin">
        <color theme="0" tint="-0.499984740745262"/>
      </left>
      <right/>
      <top/>
      <bottom style="thin">
        <color rgb="FFFF3300"/>
      </bottom>
      <diagonal/>
    </border>
    <border>
      <left style="thin">
        <color indexed="64"/>
      </left>
      <right style="thin">
        <color theme="0" tint="-0.499984740745262"/>
      </right>
      <top/>
      <bottom style="thin">
        <color rgb="FFFF3300"/>
      </bottom>
      <diagonal/>
    </border>
    <border>
      <left style="thin">
        <color theme="1" tint="0.499984740745262"/>
      </left>
      <right/>
      <top/>
      <bottom style="thin">
        <color theme="1" tint="0.499984740745262"/>
      </bottom>
      <diagonal/>
    </border>
    <border>
      <left/>
      <right style="thin">
        <color theme="1" tint="0.499984740745262"/>
      </right>
      <top/>
      <bottom/>
      <diagonal/>
    </border>
    <border>
      <left style="thin">
        <color theme="0" tint="-0.499984740745262"/>
      </left>
      <right/>
      <top style="thin">
        <color indexed="64"/>
      </top>
      <bottom/>
      <diagonal/>
    </border>
    <border>
      <left style="thin">
        <color indexed="64"/>
      </left>
      <right style="thin">
        <color theme="0" tint="-0.499984740745262"/>
      </right>
      <top/>
      <bottom style="thin">
        <color theme="0" tint="-0.499984740745262"/>
      </bottom>
      <diagonal/>
    </border>
    <border>
      <left/>
      <right style="thin">
        <color theme="0" tint="-0.499984740745262"/>
      </right>
      <top style="thin">
        <color rgb="FFFF3300"/>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style="thin">
        <color theme="1" tint="0.499984740745262"/>
      </bottom>
      <diagonal/>
    </border>
    <border>
      <left style="thin">
        <color indexed="64"/>
      </left>
      <right style="thin">
        <color theme="0" tint="-0.499984740745262"/>
      </right>
      <top style="thin">
        <color theme="0" tint="-0.499984740745262"/>
      </top>
      <bottom/>
      <diagonal/>
    </border>
    <border>
      <left style="thin">
        <color rgb="FF0070C0"/>
      </left>
      <right/>
      <top style="thin">
        <color rgb="FF0070C0"/>
      </top>
      <bottom/>
      <diagonal/>
    </border>
    <border>
      <left style="thin">
        <color rgb="FF0070C0"/>
      </left>
      <right/>
      <top/>
      <bottom/>
      <diagonal/>
    </border>
    <border>
      <left style="thin">
        <color rgb="FF0070C0"/>
      </left>
      <right/>
      <top/>
      <bottom style="thin">
        <color rgb="FF0070C0"/>
      </bottom>
      <diagonal/>
    </border>
    <border>
      <left style="thin">
        <color rgb="FF0070C0"/>
      </left>
      <right style="thin">
        <color rgb="FF0070C0"/>
      </right>
      <top style="thin">
        <color rgb="FF0070C0"/>
      </top>
      <bottom/>
      <diagonal/>
    </border>
    <border>
      <left style="thin">
        <color rgb="FF0070C0"/>
      </left>
      <right style="thin">
        <color rgb="FF0070C0"/>
      </right>
      <top/>
      <bottom/>
      <diagonal/>
    </border>
    <border>
      <left style="thin">
        <color rgb="FF0070C0"/>
      </left>
      <right style="thin">
        <color rgb="FF0070C0"/>
      </right>
      <top/>
      <bottom style="thin">
        <color rgb="FF0070C0"/>
      </bottom>
      <diagonal/>
    </border>
    <border>
      <left/>
      <right/>
      <top style="thin">
        <color rgb="FF0070C0"/>
      </top>
      <bottom/>
      <diagonal/>
    </border>
    <border>
      <left style="thin">
        <color rgb="FF0070C0"/>
      </left>
      <right style="thin">
        <color theme="0" tint="-0.499984740745262"/>
      </right>
      <top/>
      <bottom/>
      <diagonal/>
    </border>
    <border>
      <left style="thin">
        <color theme="0" tint="-0.499984740745262"/>
      </left>
      <right style="thin">
        <color theme="0" tint="-0.499984740745262"/>
      </right>
      <top/>
      <bottom style="thin">
        <color rgb="FF0070C0"/>
      </bottom>
      <diagonal/>
    </border>
    <border>
      <left style="thin">
        <color theme="0" tint="-0.499984740745262"/>
      </left>
      <right/>
      <top/>
      <bottom style="thin">
        <color rgb="FF0070C0"/>
      </bottom>
      <diagonal/>
    </border>
    <border>
      <left/>
      <right/>
      <top style="thin">
        <color theme="1" tint="0.499984740745262"/>
      </top>
      <bottom/>
      <diagonal/>
    </border>
    <border>
      <left/>
      <right/>
      <top/>
      <bottom style="thin">
        <color theme="1" tint="0.499984740745262"/>
      </bottom>
      <diagonal/>
    </border>
    <border>
      <left style="thin">
        <color rgb="FFFF3300"/>
      </left>
      <right style="thin">
        <color theme="0" tint="-0.499984740745262"/>
      </right>
      <top/>
      <bottom/>
      <diagonal/>
    </border>
    <border>
      <left style="thin">
        <color rgb="FFFF3300"/>
      </left>
      <right style="thin">
        <color theme="0" tint="-0.499984740745262"/>
      </right>
      <top/>
      <bottom style="thin">
        <color rgb="FFFF3300"/>
      </bottom>
      <diagonal/>
    </border>
    <border>
      <left/>
      <right/>
      <top/>
      <bottom style="thin">
        <color rgb="FFFF3300"/>
      </bottom>
      <diagonal/>
    </border>
    <border>
      <left/>
      <right style="thin">
        <color theme="0" tint="-0.499984740745262"/>
      </right>
      <top/>
      <bottom style="thin">
        <color rgb="FFFF3300"/>
      </bottom>
      <diagonal/>
    </border>
    <border>
      <left style="thin">
        <color indexed="64"/>
      </left>
      <right style="thin">
        <color theme="0" tint="-0.499984740745262"/>
      </right>
      <top/>
      <bottom style="thin">
        <color rgb="FF0070C0"/>
      </bottom>
      <diagonal/>
    </border>
    <border>
      <left/>
      <right style="thin">
        <color theme="0" tint="-0.499984740745262"/>
      </right>
      <top/>
      <bottom style="thin">
        <color rgb="FF0070C0"/>
      </bottom>
      <diagonal/>
    </border>
    <border>
      <left/>
      <right/>
      <top style="thin">
        <color indexed="64"/>
      </top>
      <bottom style="thin">
        <color theme="0" tint="-0.499984740745262"/>
      </bottom>
      <diagonal/>
    </border>
    <border>
      <left/>
      <right style="thin">
        <color theme="0" tint="-0.499984740745262"/>
      </right>
      <top style="thin">
        <color indexed="64"/>
      </top>
      <bottom/>
      <diagonal/>
    </border>
    <border>
      <left/>
      <right/>
      <top/>
      <bottom style="thin">
        <color theme="9" tint="0.79998168889431442"/>
      </bottom>
      <diagonal/>
    </border>
    <border>
      <left/>
      <right style="medium">
        <color rgb="FF0070C0"/>
      </right>
      <top/>
      <bottom/>
      <diagonal/>
    </border>
    <border>
      <left/>
      <right/>
      <top/>
      <bottom style="medium">
        <color rgb="FF0070C0"/>
      </bottom>
      <diagonal/>
    </border>
    <border>
      <left/>
      <right style="medium">
        <color rgb="FFFF3300"/>
      </right>
      <top/>
      <bottom/>
      <diagonal/>
    </border>
    <border>
      <left/>
      <right style="medium">
        <color rgb="FF0070C0"/>
      </right>
      <top style="medium">
        <color rgb="FF0070C0"/>
      </top>
      <bottom/>
      <diagonal/>
    </border>
    <border>
      <left style="medium">
        <color rgb="FFFF3300"/>
      </left>
      <right style="thin">
        <color theme="0" tint="-0.499984740745262"/>
      </right>
      <top/>
      <bottom style="medium">
        <color rgb="FFFF3300"/>
      </bottom>
      <diagonal/>
    </border>
    <border>
      <left style="medium">
        <color rgb="FFFF3300"/>
      </left>
      <right style="thin">
        <color theme="0" tint="-0.499984740745262"/>
      </right>
      <top/>
      <bottom/>
      <diagonal/>
    </border>
    <border>
      <left style="medium">
        <color rgb="FFFF3300"/>
      </left>
      <right style="thin">
        <color theme="0" tint="-0.499984740745262"/>
      </right>
      <top style="medium">
        <color rgb="FFFF3300"/>
      </top>
      <bottom/>
      <diagonal/>
    </border>
    <border>
      <left style="thin">
        <color theme="0" tint="-0.499984740745262"/>
      </left>
      <right style="thin">
        <color theme="0" tint="-0.499984740745262"/>
      </right>
      <top style="medium">
        <color rgb="FF0070C0"/>
      </top>
      <bottom/>
      <diagonal/>
    </border>
    <border>
      <left style="medium">
        <color rgb="FF0070C0"/>
      </left>
      <right style="thin">
        <color theme="0" tint="-0.499984740745262"/>
      </right>
      <top/>
      <bottom/>
      <diagonal/>
    </border>
    <border>
      <left style="thin">
        <color theme="0" tint="-0.499984740745262"/>
      </left>
      <right style="thin">
        <color rgb="FFFF3300"/>
      </right>
      <top/>
      <bottom/>
      <diagonal/>
    </border>
    <border>
      <left style="thin">
        <color theme="0" tint="-0.499984740745262"/>
      </left>
      <right style="thin">
        <color rgb="FFFF3300"/>
      </right>
      <top/>
      <bottom style="thin">
        <color rgb="FFFF3300"/>
      </bottom>
      <diagonal/>
    </border>
    <border>
      <left style="thin">
        <color theme="0" tint="-0.499984740745262"/>
      </left>
      <right style="thin">
        <color rgb="FF0070C0"/>
      </right>
      <top/>
      <bottom/>
      <diagonal/>
    </border>
    <border>
      <left style="thin">
        <color theme="0" tint="-0.499984740745262"/>
      </left>
      <right style="thin">
        <color rgb="FF0070C0"/>
      </right>
      <top/>
      <bottom style="thin">
        <color rgb="FF0070C0"/>
      </bottom>
      <diagonal/>
    </border>
    <border>
      <left style="medium">
        <color indexed="64"/>
      </left>
      <right style="medium">
        <color indexed="64"/>
      </right>
      <top style="medium">
        <color indexed="64"/>
      </top>
      <bottom style="medium">
        <color indexed="64"/>
      </bottom>
      <diagonal/>
    </border>
    <border>
      <left/>
      <right style="thin">
        <color theme="4"/>
      </right>
      <top/>
      <bottom style="thin">
        <color theme="4"/>
      </bottom>
      <diagonal/>
    </border>
    <border>
      <left style="thin">
        <color theme="4"/>
      </left>
      <right style="thin">
        <color theme="4"/>
      </right>
      <top/>
      <bottom/>
      <diagonal/>
    </border>
    <border>
      <left style="thin">
        <color theme="4"/>
      </left>
      <right style="thin">
        <color theme="4"/>
      </right>
      <top/>
      <bottom style="thin">
        <color theme="4"/>
      </bottom>
      <diagonal/>
    </border>
    <border>
      <left style="thin">
        <color theme="0" tint="-0.499984740745262"/>
      </left>
      <right style="thin">
        <color theme="0" tint="-0.499984740745262"/>
      </right>
      <top/>
      <bottom style="medium">
        <color rgb="FFFF3300"/>
      </bottom>
      <diagonal/>
    </border>
    <border>
      <left style="thin">
        <color theme="0" tint="-0.499984740745262"/>
      </left>
      <right style="medium">
        <color rgb="FF0070C0"/>
      </right>
      <top style="medium">
        <color rgb="FF0070C0"/>
      </top>
      <bottom/>
      <diagonal/>
    </border>
    <border>
      <left/>
      <right style="thin">
        <color theme="0" tint="-0.499984740745262"/>
      </right>
      <top style="thin">
        <color theme="1" tint="0.499984740745262"/>
      </top>
      <bottom style="thin">
        <color theme="1" tint="0.499984740745262"/>
      </bottom>
      <diagonal/>
    </border>
    <border>
      <left/>
      <right style="thin">
        <color theme="0" tint="-0.499984740745262"/>
      </right>
      <top style="medium">
        <color rgb="FFFF3300"/>
      </top>
      <bottom/>
      <diagonal/>
    </border>
    <border>
      <left style="thin">
        <color theme="0" tint="-0.499984740745262"/>
      </left>
      <right style="thin">
        <color theme="0" tint="-0.499984740745262"/>
      </right>
      <top/>
      <bottom style="medium">
        <color rgb="FF0070C0"/>
      </bottom>
      <diagonal/>
    </border>
    <border>
      <left/>
      <right/>
      <top style="medium">
        <color rgb="FFFF3300"/>
      </top>
      <bottom/>
      <diagonal/>
    </border>
    <border>
      <left/>
      <right style="medium">
        <color rgb="FF0070C0"/>
      </right>
      <top/>
      <bottom style="medium">
        <color rgb="FF0070C0"/>
      </bottom>
      <diagonal/>
    </border>
    <border>
      <left/>
      <right style="thin">
        <color theme="0" tint="-0.249977111117893"/>
      </right>
      <top style="thin">
        <color theme="0" tint="-0.499984740745262"/>
      </top>
      <bottom style="thin">
        <color theme="0" tint="-0.499984740745262"/>
      </bottom>
      <diagonal/>
    </border>
    <border>
      <left/>
      <right style="thin">
        <color theme="0" tint="-0.249977111117893"/>
      </right>
      <top/>
      <bottom/>
      <diagonal/>
    </border>
    <border>
      <left/>
      <right style="thin">
        <color theme="0" tint="-0.249977111117893"/>
      </right>
      <top style="thin">
        <color theme="0" tint="-0.499984740745262"/>
      </top>
      <bottom/>
      <diagonal/>
    </border>
    <border>
      <left style="thin">
        <color theme="0" tint="-0.499984740745262"/>
      </left>
      <right style="thin">
        <color theme="0" tint="-0.249977111117893"/>
      </right>
      <top style="thin">
        <color theme="0" tint="-0.499984740745262"/>
      </top>
      <bottom/>
      <diagonal/>
    </border>
    <border>
      <left style="thin">
        <color theme="0" tint="-0.499984740745262"/>
      </left>
      <right style="thin">
        <color theme="0" tint="-0.249977111117893"/>
      </right>
      <top/>
      <bottom/>
      <diagonal/>
    </border>
    <border>
      <left style="thin">
        <color theme="0" tint="-0.499984740745262"/>
      </left>
      <right style="thin">
        <color theme="0" tint="-0.249977111117893"/>
      </right>
      <top/>
      <bottom style="thin">
        <color theme="0" tint="-0.499984740745262"/>
      </bottom>
      <diagonal/>
    </border>
    <border>
      <left style="thin">
        <color theme="0" tint="-0.249977111117893"/>
      </left>
      <right style="thin">
        <color theme="0" tint="-0.249977111117893"/>
      </right>
      <top style="thin">
        <color theme="0" tint="-0.499984740745262"/>
      </top>
      <bottom style="thin">
        <color theme="0" tint="-0.499984740745262"/>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499984740745262"/>
      </bottom>
      <diagonal/>
    </border>
    <border>
      <left style="thin">
        <color theme="0" tint="-0.499984740745262"/>
      </left>
      <right style="thin">
        <color theme="0" tint="-0.499984740745262"/>
      </right>
      <top style="medium">
        <color rgb="FFFF3300"/>
      </top>
      <bottom/>
      <diagonal/>
    </border>
    <border>
      <left style="thin">
        <color indexed="64"/>
      </left>
      <right style="thin">
        <color theme="0" tint="-0.499984740745262"/>
      </right>
      <top/>
      <bottom style="thin">
        <color theme="3"/>
      </bottom>
      <diagonal/>
    </border>
    <border>
      <left style="thin">
        <color theme="0" tint="-0.499984740745262"/>
      </left>
      <right style="thin">
        <color theme="0" tint="-0.499984740745262"/>
      </right>
      <top/>
      <bottom style="thin">
        <color theme="3"/>
      </bottom>
      <diagonal/>
    </border>
    <border>
      <left style="thin">
        <color theme="0" tint="-0.499984740745262"/>
      </left>
      <right/>
      <top/>
      <bottom style="thin">
        <color theme="3"/>
      </bottom>
      <diagonal/>
    </border>
    <border>
      <left/>
      <right style="thin">
        <color theme="4" tint="-0.249977111117893"/>
      </right>
      <top/>
      <bottom style="thin">
        <color theme="3"/>
      </bottom>
      <diagonal/>
    </border>
    <border>
      <left/>
      <right/>
      <top style="thin">
        <color indexed="64"/>
      </top>
      <bottom style="thin">
        <color indexed="64"/>
      </bottom>
      <diagonal/>
    </border>
    <border>
      <left style="thin">
        <color theme="0" tint="-0.499984740745262"/>
      </left>
      <right style="thin">
        <color indexed="64"/>
      </right>
      <top/>
      <bottom style="thin">
        <color theme="0" tint="-0.499984740745262"/>
      </bottom>
      <diagonal/>
    </border>
    <border>
      <left style="thin">
        <color indexed="64"/>
      </left>
      <right style="thin">
        <color indexed="64"/>
      </right>
      <top/>
      <bottom style="thin">
        <color theme="0" tint="-0.499984740745262"/>
      </bottom>
      <diagonal/>
    </border>
    <border>
      <left/>
      <right/>
      <top/>
      <bottom style="medium">
        <color indexed="64"/>
      </bottom>
      <diagonal/>
    </border>
    <border>
      <left/>
      <right style="thin">
        <color indexed="64"/>
      </right>
      <top style="thin">
        <color theme="0" tint="-0.499984740745262"/>
      </top>
      <bottom/>
      <diagonal/>
    </border>
    <border>
      <left/>
      <right style="thin">
        <color indexed="64"/>
      </right>
      <top style="medium">
        <color indexed="64"/>
      </top>
      <bottom style="thin">
        <color theme="0" tint="-0.499984740745262"/>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theme="0" tint="-0.499984740745262"/>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249977111117893"/>
      </right>
      <top style="medium">
        <color indexed="64"/>
      </top>
      <bottom/>
      <diagonal/>
    </border>
    <border>
      <left/>
      <right style="thin">
        <color theme="0" tint="-0.249977111117893"/>
      </right>
      <top style="medium">
        <color indexed="64"/>
      </top>
      <bottom style="thin">
        <color theme="0" tint="-0.499984740745262"/>
      </bottom>
      <diagonal/>
    </border>
    <border>
      <left style="thin">
        <color theme="0" tint="-0.249977111117893"/>
      </left>
      <right style="thin">
        <color theme="0" tint="-0.249977111117893"/>
      </right>
      <top style="medium">
        <color indexed="64"/>
      </top>
      <bottom style="thin">
        <color theme="0" tint="-0.499984740745262"/>
      </bottom>
      <diagonal/>
    </border>
    <border>
      <left style="thin">
        <color theme="0" tint="-0.249977111117893"/>
      </left>
      <right style="medium">
        <color indexed="64"/>
      </right>
      <top style="medium">
        <color indexed="64"/>
      </top>
      <bottom/>
      <diagonal/>
    </border>
    <border>
      <left style="thin">
        <color theme="0" tint="-0.249977111117893"/>
      </left>
      <right style="medium">
        <color indexed="64"/>
      </right>
      <top/>
      <bottom/>
      <diagonal/>
    </border>
    <border>
      <left style="medium">
        <color indexed="64"/>
      </left>
      <right style="thin">
        <color theme="0" tint="-0.499984740745262"/>
      </right>
      <top/>
      <bottom style="thin">
        <color theme="0" tint="-0.499984740745262"/>
      </bottom>
      <diagonal/>
    </border>
    <border>
      <left style="thin">
        <color theme="0" tint="-0.249977111117893"/>
      </left>
      <right style="medium">
        <color indexed="64"/>
      </right>
      <top/>
      <bottom style="thin">
        <color theme="0" tint="-0.499984740745262"/>
      </bottom>
      <diagonal/>
    </border>
    <border>
      <left style="medium">
        <color indexed="64"/>
      </left>
      <right style="thin">
        <color theme="0" tint="-0.499984740745262"/>
      </right>
      <top style="thin">
        <color theme="0" tint="-0.499984740745262"/>
      </top>
      <bottom/>
      <diagonal/>
    </border>
    <border>
      <left style="thin">
        <color theme="0" tint="-0.249977111117893"/>
      </left>
      <right style="medium">
        <color indexed="64"/>
      </right>
      <top style="thin">
        <color theme="0" tint="-0.499984740745262"/>
      </top>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249977111117893"/>
      </right>
      <top/>
      <bottom style="medium">
        <color indexed="64"/>
      </bottom>
      <diagonal/>
    </border>
    <border>
      <left/>
      <right style="thin">
        <color theme="0" tint="-0.249977111117893"/>
      </right>
      <top style="thin">
        <color theme="0" tint="-0.499984740745262"/>
      </top>
      <bottom style="medium">
        <color indexed="64"/>
      </bottom>
      <diagonal/>
    </border>
    <border>
      <left style="thin">
        <color theme="0" tint="-0.249977111117893"/>
      </left>
      <right style="thin">
        <color theme="0" tint="-0.249977111117893"/>
      </right>
      <top style="thin">
        <color theme="0" tint="-0.499984740745262"/>
      </top>
      <bottom style="medium">
        <color indexed="64"/>
      </bottom>
      <diagonal/>
    </border>
    <border>
      <left style="thin">
        <color theme="0" tint="-0.249977111117893"/>
      </left>
      <right style="medium">
        <color indexed="64"/>
      </right>
      <top/>
      <bottom style="medium">
        <color indexed="64"/>
      </bottom>
      <diagonal/>
    </border>
    <border>
      <left/>
      <right/>
      <top/>
      <bottom style="medium">
        <color rgb="FFFF6600"/>
      </bottom>
      <diagonal/>
    </border>
    <border>
      <left style="thin">
        <color indexed="64"/>
      </left>
      <right/>
      <top style="thin">
        <color theme="0" tint="-0.499984740745262"/>
      </top>
      <bottom style="medium">
        <color rgb="FFFF6600"/>
      </bottom>
      <diagonal/>
    </border>
    <border>
      <left/>
      <right/>
      <top style="thin">
        <color theme="0" tint="-0.499984740745262"/>
      </top>
      <bottom style="medium">
        <color rgb="FFFF6600"/>
      </bottom>
      <diagonal/>
    </border>
    <border>
      <left style="thin">
        <color theme="0" tint="-0.499984740745262"/>
      </left>
      <right/>
      <top/>
      <bottom style="medium">
        <color rgb="FFFF6600"/>
      </bottom>
      <diagonal/>
    </border>
    <border>
      <left/>
      <right/>
      <top style="thin">
        <color rgb="FFFF3300"/>
      </top>
      <bottom style="medium">
        <color rgb="FF0070C0"/>
      </bottom>
      <diagonal/>
    </border>
    <border>
      <left style="thin">
        <color indexed="64"/>
      </left>
      <right/>
      <top style="thin">
        <color rgb="FFFF3300"/>
      </top>
      <bottom style="medium">
        <color rgb="FF0070C0"/>
      </bottom>
      <diagonal/>
    </border>
    <border>
      <left/>
      <right style="thin">
        <color theme="0" tint="-0.499984740745262"/>
      </right>
      <top/>
      <bottom style="medium">
        <color rgb="FF0070C0"/>
      </bottom>
      <diagonal/>
    </border>
    <border>
      <left/>
      <right/>
      <top style="thin">
        <color indexed="64"/>
      </top>
      <bottom style="medium">
        <color rgb="FF0070C0"/>
      </bottom>
      <diagonal/>
    </border>
    <border>
      <left style="thin">
        <color rgb="FF0070C0"/>
      </left>
      <right style="thin">
        <color rgb="FF0070C0"/>
      </right>
      <top style="thin">
        <color rgb="FF0070C0"/>
      </top>
      <bottom style="medium">
        <color rgb="FF0070C0"/>
      </bottom>
      <diagonal/>
    </border>
    <border>
      <left style="thin">
        <color rgb="FF0070C0"/>
      </left>
      <right style="thin">
        <color theme="1" tint="0.499984740745262"/>
      </right>
      <top style="thin">
        <color rgb="FF0070C0"/>
      </top>
      <bottom style="medium">
        <color rgb="FF0070C0"/>
      </bottom>
      <diagonal/>
    </border>
    <border>
      <left style="thin">
        <color theme="1" tint="0.499984740745262"/>
      </left>
      <right style="thin">
        <color rgb="FF0070C0"/>
      </right>
      <top style="thin">
        <color rgb="FF0070C0"/>
      </top>
      <bottom style="medium">
        <color rgb="FF0070C0"/>
      </bottom>
      <diagonal/>
    </border>
    <border>
      <left style="thin">
        <color rgb="FFFF3300"/>
      </left>
      <right/>
      <top/>
      <bottom style="medium">
        <color rgb="FF0070C0"/>
      </bottom>
      <diagonal/>
    </border>
    <border>
      <left/>
      <right style="thin">
        <color rgb="FFFF3300"/>
      </right>
      <top/>
      <bottom style="medium">
        <color rgb="FF0070C0"/>
      </bottom>
      <diagonal/>
    </border>
    <border>
      <left/>
      <right style="thin">
        <color theme="1" tint="0.499984740745262"/>
      </right>
      <top style="thin">
        <color theme="1" tint="0.499984740745262"/>
      </top>
      <bottom style="medium">
        <color rgb="FF0070C0"/>
      </bottom>
      <diagonal/>
    </border>
    <border>
      <left style="thin">
        <color theme="1" tint="0.499984740745262"/>
      </left>
      <right/>
      <top style="thin">
        <color theme="1" tint="0.499984740745262"/>
      </top>
      <bottom style="medium">
        <color rgb="FFFF6600"/>
      </bottom>
      <diagonal/>
    </border>
    <border>
      <left/>
      <right/>
      <top style="thin">
        <color theme="1"/>
      </top>
      <bottom style="medium">
        <color rgb="FFFF6600"/>
      </bottom>
      <diagonal/>
    </border>
    <border>
      <left style="thin">
        <color rgb="FFFF3300"/>
      </left>
      <right style="thin">
        <color theme="1" tint="0.499984740745262"/>
      </right>
      <top style="thin">
        <color rgb="FFFF3300"/>
      </top>
      <bottom style="medium">
        <color rgb="FFFF6600"/>
      </bottom>
      <diagonal/>
    </border>
    <border>
      <left style="thin">
        <color theme="1" tint="0.499984740745262"/>
      </left>
      <right style="thin">
        <color rgb="FFFF3300"/>
      </right>
      <top style="thin">
        <color rgb="FFFF3300"/>
      </top>
      <bottom style="medium">
        <color rgb="FFFF6600"/>
      </bottom>
      <diagonal/>
    </border>
    <border>
      <left/>
      <right/>
      <top style="thin">
        <color indexed="64"/>
      </top>
      <bottom style="medium">
        <color rgb="FFFF6600"/>
      </bottom>
      <diagonal/>
    </border>
    <border>
      <left style="thin">
        <color rgb="FFFF6600"/>
      </left>
      <right style="thin">
        <color rgb="FFFF6600"/>
      </right>
      <top style="thin">
        <color rgb="FFFF6600"/>
      </top>
      <bottom style="medium">
        <color rgb="FFFF6600"/>
      </bottom>
      <diagonal/>
    </border>
    <border>
      <left style="thin">
        <color rgb="FFFF6600"/>
      </left>
      <right style="thin">
        <color rgb="FFFF6600"/>
      </right>
      <top/>
      <bottom/>
      <diagonal/>
    </border>
    <border>
      <left style="thin">
        <color rgb="FFFF6600"/>
      </left>
      <right style="thin">
        <color rgb="FFFF6600"/>
      </right>
      <top style="thin">
        <color rgb="FFFF3300"/>
      </top>
      <bottom/>
      <diagonal/>
    </border>
    <border>
      <left style="thin">
        <color rgb="FFFF6600"/>
      </left>
      <right style="thin">
        <color rgb="FFFF6600"/>
      </right>
      <top/>
      <bottom style="thin">
        <color rgb="FFFF6600"/>
      </bottom>
      <diagonal/>
    </border>
    <border>
      <left style="thin">
        <color rgb="FFFF6600"/>
      </left>
      <right/>
      <top/>
      <bottom/>
      <diagonal/>
    </border>
    <border>
      <left/>
      <right style="thin">
        <color rgb="FFFF6600"/>
      </right>
      <top/>
      <bottom/>
      <diagonal/>
    </border>
    <border>
      <left style="thin">
        <color rgb="FFFF6600"/>
      </left>
      <right/>
      <top style="thin">
        <color theme="0" tint="-0.499984740745262"/>
      </top>
      <bottom/>
      <diagonal/>
    </border>
    <border>
      <left style="thin">
        <color rgb="FFFF6600"/>
      </left>
      <right/>
      <top/>
      <bottom style="thin">
        <color rgb="FFFF6600"/>
      </bottom>
      <diagonal/>
    </border>
    <border>
      <left/>
      <right/>
      <top/>
      <bottom style="thin">
        <color rgb="FFFF6600"/>
      </bottom>
      <diagonal/>
    </border>
    <border>
      <left style="thin">
        <color rgb="FFFF6600"/>
      </left>
      <right/>
      <top style="thin">
        <color rgb="FFFF6600"/>
      </top>
      <bottom/>
      <diagonal/>
    </border>
    <border>
      <left/>
      <right/>
      <top style="thin">
        <color rgb="FFFF6600"/>
      </top>
      <bottom/>
      <diagonal/>
    </border>
    <border>
      <left/>
      <right style="thin">
        <color rgb="FFFF3300"/>
      </right>
      <top style="thin">
        <color rgb="FFFF3300"/>
      </top>
      <bottom style="medium">
        <color rgb="FFFF6600"/>
      </bottom>
      <diagonal/>
    </border>
    <border>
      <left style="thin">
        <color rgb="FFFF6600"/>
      </left>
      <right style="thin">
        <color theme="1" tint="0.499984740745262"/>
      </right>
      <top style="thin">
        <color rgb="FFFF6600"/>
      </top>
      <bottom style="thin">
        <color theme="1" tint="0.499984740745262"/>
      </bottom>
      <diagonal/>
    </border>
    <border>
      <left style="thin">
        <color theme="1" tint="0.499984740745262"/>
      </left>
      <right style="thin">
        <color theme="1" tint="0.499984740745262"/>
      </right>
      <top style="thin">
        <color rgb="FFFF6600"/>
      </top>
      <bottom style="thin">
        <color theme="1" tint="0.499984740745262"/>
      </bottom>
      <diagonal/>
    </border>
    <border>
      <left style="thin">
        <color theme="1" tint="0.499984740745262"/>
      </left>
      <right/>
      <top style="thin">
        <color rgb="FFFF6600"/>
      </top>
      <bottom style="thin">
        <color theme="1" tint="0.499984740745262"/>
      </bottom>
      <diagonal/>
    </border>
    <border>
      <left style="thin">
        <color rgb="FFFF3300"/>
      </left>
      <right style="thin">
        <color rgb="FFFF6600"/>
      </right>
      <top style="thin">
        <color rgb="FFFF6600"/>
      </top>
      <bottom style="medium">
        <color rgb="FFFF6600"/>
      </bottom>
      <diagonal/>
    </border>
    <border>
      <left style="thin">
        <color rgb="FFFF3300"/>
      </left>
      <right style="thin">
        <color rgb="FFFF6600"/>
      </right>
      <top style="thin">
        <color rgb="FFFF3300"/>
      </top>
      <bottom/>
      <diagonal/>
    </border>
    <border>
      <left style="thin">
        <color rgb="FFFF3300"/>
      </left>
      <right style="thin">
        <color rgb="FFFF6600"/>
      </right>
      <top/>
      <bottom/>
      <diagonal/>
    </border>
    <border>
      <left style="thin">
        <color rgb="FFFF3300"/>
      </left>
      <right style="thin">
        <color rgb="FFFF6600"/>
      </right>
      <top/>
      <bottom style="thin">
        <color rgb="FFFF6600"/>
      </bottom>
      <diagonal/>
    </border>
    <border>
      <left style="thin">
        <color rgb="FFFF6600"/>
      </left>
      <right/>
      <top/>
      <bottom style="thin">
        <color rgb="FF0070C0"/>
      </bottom>
      <diagonal/>
    </border>
    <border>
      <left style="thin">
        <color rgb="FFFF6600"/>
      </left>
      <right/>
      <top style="thin">
        <color rgb="FF0070C0"/>
      </top>
      <bottom/>
      <diagonal/>
    </border>
    <border>
      <left style="thin">
        <color theme="0" tint="-0.499984740745262"/>
      </left>
      <right/>
      <top style="thin">
        <color theme="0" tint="-0.499984740745262"/>
      </top>
      <bottom style="thin">
        <color theme="0" tint="-0.499984740745262"/>
      </bottom>
      <diagonal/>
    </border>
    <border>
      <left style="thin">
        <color indexed="64"/>
      </left>
      <right/>
      <top style="thin">
        <color theme="0" tint="-0.499984740745262"/>
      </top>
      <bottom style="thin">
        <color theme="0" tint="-0.499984740745262"/>
      </bottom>
      <diagonal/>
    </border>
    <border>
      <left/>
      <right style="thin">
        <color indexed="64"/>
      </right>
      <top style="thin">
        <color indexed="64"/>
      </top>
      <bottom style="thin">
        <color theme="0" tint="-0.499984740745262"/>
      </bottom>
      <diagonal/>
    </border>
    <border>
      <left/>
      <right style="thin">
        <color indexed="64"/>
      </right>
      <top style="thin">
        <color theme="0" tint="-0.499984740745262"/>
      </top>
      <bottom style="thin">
        <color theme="0" tint="-0.499984740745262"/>
      </bottom>
      <diagonal/>
    </border>
    <border>
      <left style="thin">
        <color indexed="64"/>
      </left>
      <right style="thin">
        <color theme="1" tint="0.499984740745262"/>
      </right>
      <top style="thin">
        <color indexed="64"/>
      </top>
      <bottom style="thin">
        <color theme="1" tint="0.499984740745262"/>
      </bottom>
      <diagonal/>
    </border>
    <border>
      <left style="thin">
        <color theme="1" tint="0.499984740745262"/>
      </left>
      <right style="thin">
        <color indexed="64"/>
      </right>
      <top style="thin">
        <color indexed="64"/>
      </top>
      <bottom style="thin">
        <color theme="1" tint="0.499984740745262"/>
      </bottom>
      <diagonal/>
    </border>
    <border>
      <left/>
      <right/>
      <top style="thin">
        <color indexed="64"/>
      </top>
      <bottom style="thin">
        <color theme="1"/>
      </bottom>
      <diagonal/>
    </border>
    <border>
      <left/>
      <right style="thin">
        <color indexed="64"/>
      </right>
      <top style="thin">
        <color indexed="64"/>
      </top>
      <bottom style="thin">
        <color theme="1"/>
      </bottom>
      <diagonal/>
    </border>
    <border>
      <left/>
      <right style="thin">
        <color indexed="64"/>
      </right>
      <top/>
      <bottom style="thin">
        <color theme="1"/>
      </bottom>
      <diagonal/>
    </border>
    <border>
      <left/>
      <right style="thin">
        <color indexed="64"/>
      </right>
      <top style="thin">
        <color theme="1" tint="0.499984740745262"/>
      </top>
      <bottom/>
      <diagonal/>
    </border>
    <border>
      <left style="thin">
        <color indexed="64"/>
      </left>
      <right style="thin">
        <color theme="1" tint="0.499984740745262"/>
      </right>
      <top/>
      <bottom/>
      <diagonal/>
    </border>
    <border>
      <left style="thin">
        <color theme="1" tint="0.499984740745262"/>
      </left>
      <right style="thin">
        <color indexed="64"/>
      </right>
      <top/>
      <bottom style="thin">
        <color theme="1" tint="0.499984740745262"/>
      </bottom>
      <diagonal/>
    </border>
    <border>
      <left/>
      <right style="thin">
        <color indexed="64"/>
      </right>
      <top/>
      <bottom style="thin">
        <color theme="0" tint="-0.499984740745262"/>
      </bottom>
      <diagonal/>
    </border>
    <border>
      <left style="thin">
        <color indexed="64"/>
      </left>
      <right style="thin">
        <color rgb="FFFF3300"/>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theme="0" tint="-0.499984740745262"/>
      </bottom>
      <diagonal/>
    </border>
    <border>
      <left style="thin">
        <color indexed="64"/>
      </left>
      <right style="thin">
        <color indexed="64"/>
      </right>
      <top style="thin">
        <color theme="0" tint="-0.499984740745262"/>
      </top>
      <bottom style="medium">
        <color rgb="FFFF6600"/>
      </bottom>
      <diagonal/>
    </border>
    <border>
      <left/>
      <right style="thin">
        <color indexed="64"/>
      </right>
      <top style="thin">
        <color theme="0" tint="-0.499984740745262"/>
      </top>
      <bottom style="medium">
        <color rgb="FFFF6600"/>
      </bottom>
      <diagonal/>
    </border>
    <border>
      <left style="thin">
        <color rgb="FF0070C0"/>
      </left>
      <right style="thin">
        <color theme="0" tint="-0.499984740745262"/>
      </right>
      <top/>
      <bottom style="thin">
        <color theme="0" tint="-0.499984740745262"/>
      </bottom>
      <diagonal/>
    </border>
    <border>
      <left style="thin">
        <color theme="0" tint="-0.499984740745262"/>
      </left>
      <right style="thin">
        <color theme="0" tint="-0.499984740745262"/>
      </right>
      <top style="thin">
        <color indexed="64"/>
      </top>
      <bottom/>
      <diagonal/>
    </border>
    <border>
      <left style="thin">
        <color theme="0" tint="-0.499984740745262"/>
      </left>
      <right/>
      <top style="thin">
        <color theme="0" tint="-0.499984740745262"/>
      </top>
      <bottom style="thin">
        <color indexed="64"/>
      </bottom>
      <diagonal/>
    </border>
    <border>
      <left/>
      <right style="thin">
        <color indexed="64"/>
      </right>
      <top style="thin">
        <color theme="1"/>
      </top>
      <bottom/>
      <diagonal/>
    </border>
    <border>
      <left style="thin">
        <color rgb="FFFF6600"/>
      </left>
      <right style="thin">
        <color rgb="FFFF6600"/>
      </right>
      <top style="medium">
        <color rgb="FFFF6600"/>
      </top>
      <bottom style="thin">
        <color rgb="FFFF3300"/>
      </bottom>
      <diagonal/>
    </border>
    <border>
      <left style="thin">
        <color rgb="FFFF6600"/>
      </left>
      <right style="thin">
        <color indexed="64"/>
      </right>
      <top style="thin">
        <color theme="1" tint="0.499984740745262"/>
      </top>
      <bottom style="thin">
        <color theme="0" tint="-0.499984740745262"/>
      </bottom>
      <diagonal/>
    </border>
    <border>
      <left style="thin">
        <color theme="1" tint="0.499984740745262"/>
      </left>
      <right style="thin">
        <color theme="1" tint="0.499984740745262"/>
      </right>
      <top/>
      <bottom style="thin">
        <color theme="1" tint="0.499984740745262"/>
      </bottom>
      <diagonal/>
    </border>
    <border>
      <left style="thin">
        <color rgb="FF0070C0"/>
      </left>
      <right style="thin">
        <color rgb="FF0070C0"/>
      </right>
      <top style="thin">
        <color theme="1" tint="0.499984740745262"/>
      </top>
      <bottom style="thin">
        <color theme="1" tint="0.499984740745262"/>
      </bottom>
      <diagonal/>
    </border>
    <border>
      <left style="thin">
        <color rgb="FF0070C0"/>
      </left>
      <right style="thin">
        <color rgb="FF0070C0"/>
      </right>
      <top style="thin">
        <color theme="0" tint="-0.499984740745262"/>
      </top>
      <bottom/>
      <diagonal/>
    </border>
    <border>
      <left style="thin">
        <color rgb="FF0070C0"/>
      </left>
      <right style="thin">
        <color rgb="FF0070C0"/>
      </right>
      <top/>
      <bottom style="thin">
        <color theme="0" tint="-0.499984740745262"/>
      </bottom>
      <diagonal/>
    </border>
  </borders>
  <cellStyleXfs count="1">
    <xf numFmtId="0" fontId="0" fillId="0" borderId="0"/>
  </cellStyleXfs>
  <cellXfs count="452">
    <xf numFmtId="0" fontId="0" fillId="0" borderId="0" xfId="0"/>
    <xf numFmtId="0" fontId="0" fillId="0" borderId="0" xfId="0" applyBorder="1" applyAlignment="1">
      <alignment horizontal="center" vertical="center"/>
    </xf>
    <xf numFmtId="0" fontId="0" fillId="0" borderId="0" xfId="0"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0" fillId="0" borderId="28" xfId="0" applyBorder="1" applyAlignment="1">
      <alignment horizontal="center" vertical="center"/>
    </xf>
    <xf numFmtId="0" fontId="0" fillId="0" borderId="31"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44" xfId="0" applyBorder="1" applyAlignment="1">
      <alignment horizontal="center" vertical="center"/>
    </xf>
    <xf numFmtId="0" fontId="2" fillId="0" borderId="6" xfId="0" applyFont="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0" xfId="0" applyAlignment="1">
      <alignment horizontal="center" vertical="center"/>
    </xf>
    <xf numFmtId="0" fontId="0" fillId="0" borderId="31" xfId="0" applyFill="1" applyBorder="1" applyAlignment="1">
      <alignment horizontal="center" vertical="center"/>
    </xf>
    <xf numFmtId="0" fontId="0" fillId="0" borderId="58" xfId="0" applyBorder="1" applyAlignment="1">
      <alignment horizontal="center" vertical="center"/>
    </xf>
    <xf numFmtId="0" fontId="3" fillId="0" borderId="6" xfId="0" applyFont="1" applyBorder="1" applyAlignment="1">
      <alignment horizontal="center" vertical="center"/>
    </xf>
    <xf numFmtId="0" fontId="0" fillId="2" borderId="61" xfId="0" applyFill="1" applyBorder="1" applyAlignment="1">
      <alignment horizontal="center" vertical="center"/>
    </xf>
    <xf numFmtId="0" fontId="0" fillId="0" borderId="63" xfId="0" applyBorder="1" applyAlignment="1">
      <alignment horizontal="center" vertical="center"/>
    </xf>
    <xf numFmtId="0" fontId="0" fillId="0" borderId="0" xfId="0" applyBorder="1" applyAlignment="1">
      <alignment horizontal="center" vertical="center"/>
    </xf>
    <xf numFmtId="0" fontId="3" fillId="0" borderId="0" xfId="0" applyFont="1" applyFill="1"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9" xfId="0" applyBorder="1" applyAlignment="1">
      <alignment horizontal="center" vertical="center"/>
    </xf>
    <xf numFmtId="0" fontId="0" fillId="0" borderId="62" xfId="0" applyBorder="1" applyAlignment="1">
      <alignment horizontal="center" vertical="center"/>
    </xf>
    <xf numFmtId="0" fontId="0" fillId="0" borderId="70" xfId="0" applyBorder="1" applyAlignment="1">
      <alignment horizontal="center" vertical="center"/>
    </xf>
    <xf numFmtId="0" fontId="2" fillId="2" borderId="6" xfId="0" applyFont="1" applyFill="1" applyBorder="1" applyAlignment="1">
      <alignment horizontal="center" vertical="center"/>
    </xf>
    <xf numFmtId="0" fontId="2" fillId="2" borderId="45" xfId="0" applyFont="1" applyFill="1" applyBorder="1" applyAlignment="1">
      <alignment horizontal="center" vertical="center"/>
    </xf>
    <xf numFmtId="0" fontId="3" fillId="5" borderId="47" xfId="0" applyFont="1" applyFill="1" applyBorder="1" applyAlignment="1">
      <alignment horizontal="center" vertical="center"/>
    </xf>
    <xf numFmtId="0" fontId="3" fillId="5" borderId="48" xfId="0" applyFont="1" applyFill="1" applyBorder="1" applyAlignment="1">
      <alignment horizontal="center" vertical="center"/>
    </xf>
    <xf numFmtId="0" fontId="3" fillId="5" borderId="49" xfId="0" applyFont="1" applyFill="1"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78" xfId="0" applyBorder="1" applyAlignment="1">
      <alignment horizontal="center" vertical="center"/>
    </xf>
    <xf numFmtId="0" fontId="0" fillId="0" borderId="80" xfId="0" applyBorder="1" applyAlignment="1">
      <alignment horizontal="center" vertical="center"/>
    </xf>
    <xf numFmtId="0" fontId="3" fillId="0" borderId="58" xfId="0" applyFont="1"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5" borderId="88" xfId="0" applyFill="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84" xfId="0" applyFill="1" applyBorder="1" applyAlignment="1">
      <alignment horizontal="center" vertical="center"/>
    </xf>
    <xf numFmtId="0" fontId="0" fillId="0" borderId="85" xfId="0" applyFill="1" applyBorder="1" applyAlignment="1">
      <alignment horizontal="center" vertical="center"/>
    </xf>
    <xf numFmtId="0" fontId="0" fillId="0" borderId="41" xfId="0" applyFill="1" applyBorder="1" applyAlignment="1">
      <alignment horizontal="center" vertical="center"/>
    </xf>
    <xf numFmtId="0" fontId="0" fillId="0" borderId="42" xfId="0"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46" xfId="0" applyBorder="1" applyAlignment="1">
      <alignment horizontal="center" vertical="center"/>
    </xf>
    <xf numFmtId="0" fontId="0" fillId="0" borderId="19"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2" xfId="0" applyBorder="1" applyAlignment="1">
      <alignment horizontal="center" vertical="center"/>
    </xf>
    <xf numFmtId="0" fontId="0" fillId="0" borderId="94"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34" xfId="0" applyBorder="1" applyAlignment="1">
      <alignment horizontal="center" vertical="center"/>
    </xf>
    <xf numFmtId="0" fontId="0" fillId="0" borderId="29"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0" fillId="0" borderId="18"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7" fillId="0" borderId="0" xfId="0" applyFont="1" applyAlignment="1">
      <alignment horizontal="center" vertical="center"/>
    </xf>
    <xf numFmtId="0" fontId="0" fillId="6" borderId="20" xfId="0" applyFill="1" applyBorder="1" applyAlignment="1">
      <alignment horizontal="center" vertical="center"/>
    </xf>
    <xf numFmtId="0" fontId="0" fillId="6" borderId="131" xfId="0" applyFill="1" applyBorder="1" applyAlignment="1">
      <alignment horizontal="center" vertical="center"/>
    </xf>
    <xf numFmtId="0" fontId="0" fillId="6" borderId="21" xfId="0" applyFill="1" applyBorder="1" applyAlignment="1">
      <alignment horizontal="center" vertical="center"/>
    </xf>
    <xf numFmtId="0" fontId="0" fillId="0" borderId="36" xfId="0" applyFill="1" applyBorder="1" applyAlignment="1">
      <alignment horizontal="center" vertical="center"/>
    </xf>
    <xf numFmtId="0" fontId="0" fillId="0" borderId="23" xfId="0" applyFill="1" applyBorder="1" applyAlignment="1">
      <alignment horizontal="center" vertical="center"/>
    </xf>
    <xf numFmtId="0" fontId="0" fillId="0" borderId="73" xfId="0" applyFill="1" applyBorder="1" applyAlignment="1">
      <alignment horizontal="center" vertical="center"/>
    </xf>
    <xf numFmtId="0" fontId="0" fillId="0" borderId="74" xfId="0" applyFill="1"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5" borderId="46" xfId="0" applyFill="1" applyBorder="1" applyAlignment="1">
      <alignment horizontal="center" vertical="center"/>
    </xf>
    <xf numFmtId="0" fontId="0" fillId="2" borderId="46" xfId="0" applyFill="1" applyBorder="1" applyAlignment="1">
      <alignment horizontal="center" vertical="center"/>
    </xf>
    <xf numFmtId="0" fontId="0" fillId="0" borderId="13" xfId="0" applyBorder="1" applyAlignment="1">
      <alignment horizontal="center" vertical="center"/>
    </xf>
    <xf numFmtId="0" fontId="0" fillId="0" borderId="30" xfId="0" applyBorder="1" applyAlignment="1">
      <alignment horizontal="center" vertical="center"/>
    </xf>
    <xf numFmtId="0" fontId="1" fillId="0" borderId="0" xfId="0" applyFont="1" applyFill="1" applyBorder="1" applyAlignment="1">
      <alignment horizontal="center" vertical="center"/>
    </xf>
    <xf numFmtId="0" fontId="0" fillId="0" borderId="132" xfId="0" applyBorder="1" applyAlignment="1">
      <alignment horizontal="center" vertical="center"/>
    </xf>
    <xf numFmtId="0" fontId="9" fillId="0" borderId="106" xfId="0" applyFont="1" applyBorder="1" applyAlignment="1">
      <alignment horizontal="center" vertical="center"/>
    </xf>
    <xf numFmtId="0" fontId="0" fillId="0" borderId="135" xfId="0" applyBorder="1" applyAlignment="1">
      <alignment horizontal="center" vertical="center"/>
    </xf>
    <xf numFmtId="0" fontId="10" fillId="0" borderId="58" xfId="0" applyFont="1" applyBorder="1" applyAlignment="1">
      <alignment horizontal="center" vertical="center"/>
    </xf>
    <xf numFmtId="0" fontId="10" fillId="0" borderId="2" xfId="0" applyFont="1" applyBorder="1" applyAlignment="1">
      <alignment horizontal="center" vertical="center"/>
    </xf>
    <xf numFmtId="0" fontId="11" fillId="0" borderId="2" xfId="0" applyFont="1" applyBorder="1" applyAlignment="1">
      <alignment horizontal="center" vertical="center"/>
    </xf>
    <xf numFmtId="0" fontId="11" fillId="0" borderId="136" xfId="0" applyFont="1" applyBorder="1" applyAlignment="1">
      <alignment horizontal="center" vertical="center"/>
    </xf>
    <xf numFmtId="0" fontId="11" fillId="0" borderId="27" xfId="0" applyFont="1" applyBorder="1" applyAlignment="1">
      <alignment horizontal="center" vertical="center"/>
    </xf>
    <xf numFmtId="0" fontId="9" fillId="0" borderId="27" xfId="0" applyFont="1" applyBorder="1" applyAlignment="1">
      <alignment horizontal="center" vertical="center"/>
    </xf>
    <xf numFmtId="0" fontId="11" fillId="2" borderId="27" xfId="0" applyFont="1" applyFill="1" applyBorder="1" applyAlignment="1">
      <alignment horizontal="center" vertical="center"/>
    </xf>
    <xf numFmtId="0" fontId="11" fillId="3" borderId="27" xfId="0" applyFont="1" applyFill="1" applyBorder="1" applyAlignment="1">
      <alignment horizontal="center" vertical="center"/>
    </xf>
    <xf numFmtId="0" fontId="11" fillId="0" borderId="27" xfId="0" applyFont="1" applyFill="1" applyBorder="1" applyAlignment="1">
      <alignment horizontal="center" vertical="center"/>
    </xf>
    <xf numFmtId="0" fontId="9" fillId="0" borderId="27" xfId="0" applyFont="1" applyFill="1" applyBorder="1" applyAlignment="1">
      <alignment horizontal="center" vertical="center"/>
    </xf>
    <xf numFmtId="0" fontId="0" fillId="6" borderId="137" xfId="0" applyFill="1" applyBorder="1" applyAlignment="1">
      <alignment horizontal="center" vertical="center"/>
    </xf>
    <xf numFmtId="0" fontId="0" fillId="6" borderId="138" xfId="0" applyFill="1" applyBorder="1" applyAlignment="1">
      <alignment horizontal="center" vertical="center"/>
    </xf>
    <xf numFmtId="0" fontId="10" fillId="0" borderId="0" xfId="0" applyFont="1" applyBorder="1" applyAlignment="1">
      <alignment horizontal="center" vertical="center"/>
    </xf>
    <xf numFmtId="0" fontId="10" fillId="0" borderId="7" xfId="0" applyFont="1" applyBorder="1" applyAlignment="1">
      <alignment horizontal="center" vertical="center"/>
    </xf>
    <xf numFmtId="0" fontId="11" fillId="0" borderId="0" xfId="0" applyFont="1" applyBorder="1" applyAlignment="1">
      <alignment horizontal="center" vertical="center"/>
    </xf>
    <xf numFmtId="0" fontId="11" fillId="0" borderId="7" xfId="0" applyFont="1" applyBorder="1" applyAlignment="1">
      <alignment horizontal="center" vertical="center"/>
    </xf>
    <xf numFmtId="0" fontId="11" fillId="5" borderId="46" xfId="0" applyFont="1" applyFill="1" applyBorder="1" applyAlignment="1">
      <alignment horizontal="center" vertical="center"/>
    </xf>
    <xf numFmtId="0" fontId="11" fillId="0" borderId="17" xfId="0" applyFont="1" applyBorder="1" applyAlignment="1">
      <alignment horizontal="center" vertical="center"/>
    </xf>
    <xf numFmtId="0" fontId="11" fillId="0" borderId="25" xfId="0" applyFont="1" applyBorder="1" applyAlignment="1">
      <alignment horizontal="center" vertical="center"/>
    </xf>
    <xf numFmtId="0" fontId="11" fillId="5" borderId="127" xfId="0" applyFont="1" applyFill="1" applyBorder="1" applyAlignment="1">
      <alignment horizontal="center" vertical="center"/>
    </xf>
    <xf numFmtId="0" fontId="11" fillId="0" borderId="128" xfId="0" applyFont="1" applyBorder="1" applyAlignment="1">
      <alignment horizontal="center" vertical="center"/>
    </xf>
    <xf numFmtId="0" fontId="11" fillId="0" borderId="129" xfId="0" applyFont="1" applyBorder="1" applyAlignment="1">
      <alignment horizontal="center" vertical="center"/>
    </xf>
    <xf numFmtId="0" fontId="11" fillId="0" borderId="130" xfId="0" applyFont="1" applyBorder="1" applyAlignment="1">
      <alignment horizontal="center" vertical="center"/>
    </xf>
    <xf numFmtId="0" fontId="11" fillId="0" borderId="22" xfId="0" applyFont="1" applyBorder="1" applyAlignment="1">
      <alignment horizontal="center" vertical="center"/>
    </xf>
    <xf numFmtId="0" fontId="11" fillId="2" borderId="46" xfId="0" applyFont="1" applyFill="1" applyBorder="1" applyAlignment="1">
      <alignment horizontal="center" vertical="center"/>
    </xf>
    <xf numFmtId="0" fontId="11" fillId="2" borderId="0" xfId="0" applyFont="1" applyFill="1" applyBorder="1" applyAlignment="1">
      <alignment horizontal="center" vertical="center"/>
    </xf>
    <xf numFmtId="0" fontId="11" fillId="0" borderId="23" xfId="0" applyFont="1" applyBorder="1" applyAlignment="1">
      <alignment horizontal="center" vertical="center"/>
    </xf>
    <xf numFmtId="0" fontId="11" fillId="0" borderId="60" xfId="0" applyFont="1" applyBorder="1" applyAlignment="1">
      <alignment horizontal="center" vertical="center"/>
    </xf>
    <xf numFmtId="0" fontId="11" fillId="0" borderId="139" xfId="0" applyFont="1" applyFill="1" applyBorder="1" applyAlignment="1">
      <alignment horizontal="center" vertical="center"/>
    </xf>
    <xf numFmtId="0" fontId="9" fillId="0" borderId="20" xfId="0" applyFont="1" applyBorder="1" applyAlignment="1">
      <alignment horizontal="center" vertical="center"/>
    </xf>
    <xf numFmtId="0" fontId="11" fillId="0" borderId="0" xfId="0" applyFont="1" applyAlignment="1">
      <alignment horizontal="center" vertical="center"/>
    </xf>
    <xf numFmtId="0" fontId="11" fillId="0" borderId="91" xfId="0" applyFont="1" applyBorder="1" applyAlignment="1">
      <alignment horizontal="center" vertical="center"/>
    </xf>
    <xf numFmtId="0" fontId="11" fillId="0" borderId="64" xfId="0" applyFont="1" applyBorder="1" applyAlignment="1">
      <alignment horizontal="center" vertical="center"/>
    </xf>
    <xf numFmtId="0" fontId="11" fillId="0" borderId="86" xfId="0" applyFont="1" applyBorder="1" applyAlignment="1">
      <alignment horizontal="center" vertical="center"/>
    </xf>
    <xf numFmtId="0" fontId="11" fillId="0" borderId="87" xfId="0" applyFont="1" applyBorder="1" applyAlignment="1">
      <alignment horizontal="center" vertical="center"/>
    </xf>
    <xf numFmtId="0" fontId="11" fillId="0" borderId="15" xfId="0" applyFont="1" applyBorder="1" applyAlignment="1">
      <alignment horizontal="center" vertical="center"/>
    </xf>
    <xf numFmtId="0" fontId="11" fillId="0" borderId="43" xfId="0" applyFont="1" applyBorder="1" applyAlignment="1">
      <alignment horizontal="center" vertical="center"/>
    </xf>
    <xf numFmtId="0" fontId="11" fillId="0" borderId="89" xfId="0" applyFont="1" applyBorder="1" applyAlignment="1">
      <alignment horizontal="center" vertical="center"/>
    </xf>
    <xf numFmtId="0" fontId="11" fillId="0" borderId="13" xfId="0" applyFont="1" applyBorder="1" applyAlignment="1">
      <alignment horizontal="center" vertical="center"/>
    </xf>
    <xf numFmtId="0" fontId="11" fillId="0" borderId="34" xfId="0" applyFont="1" applyBorder="1" applyAlignment="1">
      <alignment horizontal="center" vertical="center"/>
    </xf>
    <xf numFmtId="0" fontId="11" fillId="0" borderId="40" xfId="0" applyFont="1" applyBorder="1" applyAlignment="1">
      <alignment horizontal="center" vertical="center"/>
    </xf>
    <xf numFmtId="0" fontId="11" fillId="0" borderId="102" xfId="0" applyFont="1" applyBorder="1" applyAlignment="1">
      <alignment horizontal="center" vertical="center"/>
    </xf>
    <xf numFmtId="0" fontId="11" fillId="0" borderId="84" xfId="0" applyFont="1" applyBorder="1" applyAlignment="1">
      <alignment horizontal="center" vertical="center"/>
    </xf>
    <xf numFmtId="0" fontId="11" fillId="0" borderId="14" xfId="0" applyFont="1" applyBorder="1" applyAlignment="1">
      <alignment horizontal="center" vertical="center"/>
    </xf>
    <xf numFmtId="0" fontId="11" fillId="0" borderId="108" xfId="0" applyFont="1" applyBorder="1" applyAlignment="1">
      <alignment horizontal="center" vertical="center"/>
    </xf>
    <xf numFmtId="0" fontId="11" fillId="0" borderId="41" xfId="0" applyFont="1" applyBorder="1" applyAlignment="1">
      <alignment horizontal="center" vertical="center"/>
    </xf>
    <xf numFmtId="0" fontId="11" fillId="0" borderId="85" xfId="0" applyFont="1" applyBorder="1" applyAlignment="1">
      <alignment horizontal="center" vertical="center"/>
    </xf>
    <xf numFmtId="0" fontId="11" fillId="0" borderId="103" xfId="0" applyFont="1" applyBorder="1" applyAlignment="1">
      <alignment horizontal="center" vertical="center"/>
    </xf>
    <xf numFmtId="0" fontId="11" fillId="0" borderId="104" xfId="0" applyFont="1" applyBorder="1" applyAlignment="1">
      <alignment horizontal="center" vertical="center"/>
    </xf>
    <xf numFmtId="0" fontId="11" fillId="0" borderId="24" xfId="0" applyFont="1" applyBorder="1" applyAlignment="1">
      <alignment horizontal="center" vertical="center"/>
    </xf>
    <xf numFmtId="0" fontId="11" fillId="0" borderId="107" xfId="0" applyFont="1" applyBorder="1" applyAlignment="1">
      <alignment horizontal="center" vertical="center"/>
    </xf>
    <xf numFmtId="0" fontId="11" fillId="0" borderId="109" xfId="0" applyFont="1" applyBorder="1" applyAlignment="1">
      <alignment horizontal="center" vertical="center"/>
    </xf>
    <xf numFmtId="0" fontId="11" fillId="0" borderId="81" xfId="0" applyFont="1" applyBorder="1" applyAlignment="1">
      <alignment horizontal="center" vertical="center"/>
    </xf>
    <xf numFmtId="0" fontId="11" fillId="0" borderId="42" xfId="0" applyFont="1" applyBorder="1" applyAlignment="1">
      <alignment horizontal="center" vertical="center"/>
    </xf>
    <xf numFmtId="0" fontId="11" fillId="0" borderId="105" xfId="0" applyFont="1" applyBorder="1" applyAlignment="1">
      <alignment horizontal="center" vertical="center"/>
    </xf>
    <xf numFmtId="0" fontId="11" fillId="0" borderId="18" xfId="0" applyFont="1" applyBorder="1" applyAlignment="1">
      <alignment horizontal="center" vertical="center"/>
    </xf>
    <xf numFmtId="0" fontId="9" fillId="0" borderId="4" xfId="0" applyFont="1" applyBorder="1" applyAlignment="1">
      <alignment horizontal="center" vertical="center"/>
    </xf>
    <xf numFmtId="0" fontId="11" fillId="0" borderId="29" xfId="0" applyFont="1" applyBorder="1" applyAlignment="1">
      <alignment horizontal="center" vertical="center"/>
    </xf>
    <xf numFmtId="0" fontId="11" fillId="0" borderId="32" xfId="0" applyFont="1" applyBorder="1" applyAlignment="1">
      <alignment horizontal="center" vertical="center"/>
    </xf>
    <xf numFmtId="0" fontId="11" fillId="0" borderId="33" xfId="0" applyFont="1" applyBorder="1" applyAlignment="1">
      <alignment horizontal="center" vertical="center"/>
    </xf>
    <xf numFmtId="0" fontId="11" fillId="2" borderId="16" xfId="0" applyFont="1" applyFill="1" applyBorder="1" applyAlignment="1">
      <alignment horizontal="center" vertical="center"/>
    </xf>
    <xf numFmtId="0" fontId="11" fillId="0" borderId="16" xfId="0" applyFont="1" applyBorder="1" applyAlignment="1">
      <alignment horizontal="center" vertical="center"/>
    </xf>
    <xf numFmtId="0" fontId="11" fillId="0" borderId="30" xfId="0" applyFont="1" applyBorder="1" applyAlignment="1">
      <alignment horizontal="center" vertical="center"/>
    </xf>
    <xf numFmtId="0" fontId="11" fillId="0" borderId="1" xfId="0" applyFont="1" applyBorder="1" applyAlignment="1">
      <alignment horizontal="center" vertical="center"/>
    </xf>
    <xf numFmtId="0" fontId="11" fillId="0" borderId="0" xfId="0" applyFont="1" applyFill="1" applyBorder="1" applyAlignment="1">
      <alignment horizontal="center" vertical="center"/>
    </xf>
    <xf numFmtId="0" fontId="11" fillId="0" borderId="2" xfId="0" applyFont="1" applyFill="1" applyBorder="1" applyAlignment="1">
      <alignment horizontal="center" vertical="center"/>
    </xf>
    <xf numFmtId="0" fontId="11" fillId="2" borderId="117" xfId="0" applyFont="1" applyFill="1" applyBorder="1" applyAlignment="1">
      <alignment horizontal="center" vertical="center"/>
    </xf>
    <xf numFmtId="0" fontId="11" fillId="2" borderId="123" xfId="0" applyFont="1" applyFill="1" applyBorder="1" applyAlignment="1">
      <alignment horizontal="center" vertical="center"/>
    </xf>
    <xf numFmtId="0" fontId="11" fillId="7" borderId="111" xfId="0" applyFont="1" applyFill="1" applyBorder="1" applyAlignment="1">
      <alignment horizontal="center" vertical="center"/>
    </xf>
    <xf numFmtId="0" fontId="11" fillId="2" borderId="118" xfId="0" applyFont="1" applyFill="1" applyBorder="1" applyAlignment="1">
      <alignment horizontal="center" vertical="center"/>
    </xf>
    <xf numFmtId="0" fontId="11" fillId="7" borderId="93" xfId="0" applyFont="1" applyFill="1" applyBorder="1" applyAlignment="1">
      <alignment horizontal="center" vertical="center"/>
    </xf>
    <xf numFmtId="0" fontId="11" fillId="2" borderId="119" xfId="0" applyFont="1" applyFill="1" applyBorder="1" applyAlignment="1">
      <alignment horizontal="center" vertical="center"/>
    </xf>
    <xf numFmtId="0" fontId="11" fillId="0" borderId="93" xfId="0" applyFont="1" applyFill="1" applyBorder="1" applyAlignment="1">
      <alignment horizontal="center" vertical="center"/>
    </xf>
    <xf numFmtId="0" fontId="11" fillId="7" borderId="117" xfId="0" applyFont="1" applyFill="1" applyBorder="1" applyAlignment="1">
      <alignment horizontal="center" vertical="center"/>
    </xf>
    <xf numFmtId="0" fontId="11" fillId="0" borderId="123" xfId="0" applyFont="1" applyFill="1" applyBorder="1" applyAlignment="1">
      <alignment horizontal="center" vertical="center"/>
    </xf>
    <xf numFmtId="0" fontId="11" fillId="0" borderId="99" xfId="0" applyFont="1" applyFill="1" applyBorder="1" applyAlignment="1">
      <alignment horizontal="center" vertical="center"/>
    </xf>
    <xf numFmtId="0" fontId="11" fillId="0" borderId="95" xfId="0" applyFont="1" applyFill="1" applyBorder="1" applyAlignment="1">
      <alignment horizontal="center" vertical="center"/>
    </xf>
    <xf numFmtId="0" fontId="11" fillId="0" borderId="96" xfId="0" applyFont="1" applyFill="1" applyBorder="1" applyAlignment="1">
      <alignment horizontal="center" vertical="center"/>
    </xf>
    <xf numFmtId="0" fontId="11" fillId="0" borderId="98" xfId="0" applyFont="1" applyFill="1" applyBorder="1" applyAlignment="1">
      <alignment horizontal="center" vertical="center"/>
    </xf>
    <xf numFmtId="0" fontId="11" fillId="7" borderId="98" xfId="0" applyFont="1" applyFill="1" applyBorder="1" applyAlignment="1">
      <alignment horizontal="center" vertical="center"/>
    </xf>
    <xf numFmtId="0" fontId="11" fillId="7" borderId="13" xfId="0" applyFont="1" applyFill="1" applyBorder="1" applyAlignment="1">
      <alignment horizontal="center" vertical="center"/>
    </xf>
    <xf numFmtId="0" fontId="11" fillId="7" borderId="97" xfId="0" applyFont="1" applyFill="1" applyBorder="1" applyAlignment="1">
      <alignment horizontal="center" vertical="center"/>
    </xf>
    <xf numFmtId="0" fontId="11" fillId="7" borderId="116" xfId="0" applyFont="1" applyFill="1" applyBorder="1" applyAlignment="1">
      <alignment horizontal="center" vertical="center"/>
    </xf>
    <xf numFmtId="0" fontId="11" fillId="3" borderId="117" xfId="0" applyFont="1" applyFill="1" applyBorder="1" applyAlignment="1">
      <alignment horizontal="center" vertical="center"/>
    </xf>
    <xf numFmtId="0" fontId="11" fillId="3" borderId="123" xfId="0" applyFont="1" applyFill="1" applyBorder="1" applyAlignment="1">
      <alignment horizontal="center" vertical="center"/>
    </xf>
    <xf numFmtId="0" fontId="11" fillId="7" borderId="0" xfId="0" applyFont="1" applyFill="1" applyBorder="1" applyAlignment="1">
      <alignment horizontal="center" vertical="center"/>
    </xf>
    <xf numFmtId="0" fontId="11" fillId="3" borderId="124" xfId="0" applyFont="1" applyFill="1" applyBorder="1" applyAlignment="1">
      <alignment horizontal="center" vertical="center"/>
    </xf>
    <xf numFmtId="0" fontId="11" fillId="3" borderId="125" xfId="0" applyFont="1" applyFill="1" applyBorder="1" applyAlignment="1">
      <alignment horizontal="center" vertical="center"/>
    </xf>
    <xf numFmtId="0" fontId="11" fillId="3" borderId="118" xfId="0" applyFont="1" applyFill="1" applyBorder="1" applyAlignment="1">
      <alignment horizontal="center" vertical="center"/>
    </xf>
    <xf numFmtId="0" fontId="11" fillId="0" borderId="115" xfId="0" applyFont="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2" xfId="0" applyFont="1" applyFill="1" applyBorder="1" applyAlignment="1">
      <alignment horizontal="center" vertical="center"/>
    </xf>
    <xf numFmtId="0" fontId="11" fillId="2" borderId="10" xfId="0" applyFont="1" applyFill="1" applyBorder="1" applyAlignment="1">
      <alignment horizontal="center" vertical="center"/>
    </xf>
    <xf numFmtId="0" fontId="9" fillId="2" borderId="12" xfId="0" applyFont="1" applyFill="1" applyBorder="1" applyAlignment="1">
      <alignment horizontal="center" vertical="center"/>
    </xf>
    <xf numFmtId="0" fontId="0" fillId="0" borderId="134" xfId="0" applyBorder="1" applyAlignment="1">
      <alignment horizontal="center" vertical="center"/>
    </xf>
    <xf numFmtId="0" fontId="9" fillId="0" borderId="12" xfId="0" applyFont="1" applyFill="1" applyBorder="1" applyAlignment="1">
      <alignment horizontal="center" vertical="center"/>
    </xf>
    <xf numFmtId="0" fontId="0" fillId="6" borderId="27" xfId="0" applyFill="1" applyBorder="1" applyAlignment="1">
      <alignment horizontal="center" vertical="center"/>
    </xf>
    <xf numFmtId="0" fontId="11" fillId="2" borderId="146" xfId="0" applyFont="1" applyFill="1" applyBorder="1" applyAlignment="1">
      <alignment horizontal="center" vertical="center"/>
    </xf>
    <xf numFmtId="0" fontId="11" fillId="2" borderId="147" xfId="0" applyFont="1" applyFill="1" applyBorder="1" applyAlignment="1">
      <alignment horizontal="center" vertical="center"/>
    </xf>
    <xf numFmtId="0" fontId="11" fillId="7" borderId="152" xfId="0" applyFont="1" applyFill="1" applyBorder="1" applyAlignment="1">
      <alignment horizontal="center" vertical="center"/>
    </xf>
    <xf numFmtId="0" fontId="11" fillId="7" borderId="141" xfId="0" applyFont="1" applyFill="1" applyBorder="1" applyAlignment="1">
      <alignment horizontal="center" vertical="center"/>
    </xf>
    <xf numFmtId="0" fontId="11" fillId="7" borderId="150" xfId="0" applyFont="1" applyFill="1" applyBorder="1" applyAlignment="1">
      <alignment horizontal="center" vertical="center"/>
    </xf>
    <xf numFmtId="0" fontId="11" fillId="3" borderId="156" xfId="0" applyFont="1" applyFill="1" applyBorder="1" applyAlignment="1">
      <alignment horizontal="center" vertical="center"/>
    </xf>
    <xf numFmtId="0" fontId="11" fillId="3" borderId="157" xfId="0" applyFont="1" applyFill="1" applyBorder="1" applyAlignment="1">
      <alignment horizontal="center" vertical="center"/>
    </xf>
    <xf numFmtId="0" fontId="11" fillId="0" borderId="159" xfId="0" applyFont="1" applyBorder="1" applyAlignment="1">
      <alignment horizontal="center" vertical="center"/>
    </xf>
    <xf numFmtId="0" fontId="0" fillId="0" borderId="160" xfId="0" applyBorder="1" applyAlignment="1">
      <alignment horizontal="center" vertical="center"/>
    </xf>
    <xf numFmtId="0" fontId="0" fillId="0" borderId="161" xfId="0" applyBorder="1" applyAlignment="1">
      <alignment horizontal="center" vertical="center"/>
    </xf>
    <xf numFmtId="0" fontId="11" fillId="0" borderId="162" xfId="0" applyFont="1" applyBorder="1" applyAlignment="1">
      <alignment horizontal="center" vertical="center"/>
    </xf>
    <xf numFmtId="0" fontId="11" fillId="0" borderId="94" xfId="0" applyFont="1" applyBorder="1" applyAlignment="1">
      <alignment horizontal="center" vertical="center"/>
    </xf>
    <xf numFmtId="0" fontId="11" fillId="0" borderId="79" xfId="0" applyFont="1" applyBorder="1" applyAlignment="1">
      <alignment horizontal="center" vertical="center"/>
    </xf>
    <xf numFmtId="0" fontId="11" fillId="0" borderId="163" xfId="0" applyFont="1" applyBorder="1" applyAlignment="1">
      <alignment horizontal="center" vertical="center"/>
    </xf>
    <xf numFmtId="0" fontId="0" fillId="0" borderId="164" xfId="0" applyFill="1" applyBorder="1" applyAlignment="1">
      <alignment horizontal="center" vertical="center"/>
    </xf>
    <xf numFmtId="0" fontId="0" fillId="0" borderId="163" xfId="0" applyBorder="1" applyAlignment="1">
      <alignment horizontal="center" vertical="center"/>
    </xf>
    <xf numFmtId="0" fontId="11" fillId="0" borderId="165" xfId="0" applyFont="1" applyBorder="1" applyAlignment="1">
      <alignment horizontal="center" vertical="center"/>
    </xf>
    <xf numFmtId="0" fontId="0" fillId="0" borderId="164" xfId="0" applyBorder="1" applyAlignment="1">
      <alignment horizontal="center" vertical="center"/>
    </xf>
    <xf numFmtId="0" fontId="0" fillId="0" borderId="166" xfId="0" applyBorder="1" applyAlignment="1">
      <alignment horizontal="center" vertical="center"/>
    </xf>
    <xf numFmtId="0" fontId="0" fillId="0" borderId="168" xfId="0" applyBorder="1" applyAlignment="1">
      <alignment horizontal="center" vertical="center"/>
    </xf>
    <xf numFmtId="0" fontId="0" fillId="0" borderId="169" xfId="0" applyBorder="1" applyAlignment="1">
      <alignment horizontal="center" vertical="center"/>
    </xf>
    <xf numFmtId="0" fontId="0" fillId="0" borderId="170" xfId="0" applyFill="1" applyBorder="1" applyAlignment="1">
      <alignment horizontal="center" vertical="center"/>
    </xf>
    <xf numFmtId="0" fontId="0" fillId="0" borderId="171" xfId="0" applyFill="1" applyBorder="1" applyAlignment="1">
      <alignment horizontal="center" vertical="center"/>
    </xf>
    <xf numFmtId="0" fontId="13" fillId="0" borderId="172" xfId="0" applyFont="1" applyBorder="1" applyAlignment="1">
      <alignment horizontal="center" vertical="center"/>
    </xf>
    <xf numFmtId="0" fontId="12" fillId="0" borderId="173" xfId="0" applyFont="1" applyBorder="1" applyAlignment="1">
      <alignment horizontal="center" vertical="center"/>
    </xf>
    <xf numFmtId="0" fontId="0" fillId="0" borderId="174" xfId="0" applyBorder="1" applyAlignment="1">
      <alignment horizontal="center" vertical="center"/>
    </xf>
    <xf numFmtId="0" fontId="0" fillId="0" borderId="175" xfId="0" applyBorder="1" applyAlignment="1">
      <alignment horizontal="center" vertical="center"/>
    </xf>
    <xf numFmtId="0" fontId="0" fillId="0" borderId="176" xfId="0" applyBorder="1" applyAlignment="1">
      <alignment horizontal="center" vertical="center"/>
    </xf>
    <xf numFmtId="0" fontId="0" fillId="0" borderId="177" xfId="0" applyBorder="1" applyAlignment="1">
      <alignment horizontal="center" vertical="center"/>
    </xf>
    <xf numFmtId="0" fontId="0" fillId="0" borderId="159" xfId="0" applyBorder="1" applyAlignment="1">
      <alignment horizontal="center" vertical="center"/>
    </xf>
    <xf numFmtId="0" fontId="0" fillId="0" borderId="182" xfId="0" applyBorder="1" applyAlignment="1">
      <alignment horizontal="center" vertical="center"/>
    </xf>
    <xf numFmtId="0" fontId="0" fillId="0" borderId="184" xfId="0" applyBorder="1" applyAlignment="1">
      <alignment horizontal="center" vertical="center"/>
    </xf>
    <xf numFmtId="0" fontId="0" fillId="0" borderId="185" xfId="0" applyBorder="1" applyAlignment="1">
      <alignment horizontal="center" vertical="center"/>
    </xf>
    <xf numFmtId="0" fontId="0" fillId="0" borderId="186" xfId="0" applyBorder="1" applyAlignment="1">
      <alignment horizontal="center" vertical="center"/>
    </xf>
    <xf numFmtId="0" fontId="0" fillId="0" borderId="187" xfId="0" applyBorder="1" applyAlignment="1">
      <alignment horizontal="center" vertical="center"/>
    </xf>
    <xf numFmtId="0" fontId="0" fillId="0" borderId="188" xfId="0" applyBorder="1" applyAlignment="1">
      <alignment horizontal="center" vertical="center"/>
    </xf>
    <xf numFmtId="0" fontId="0" fillId="0" borderId="190" xfId="0" applyBorder="1" applyAlignment="1">
      <alignment horizontal="center" vertical="center"/>
    </xf>
    <xf numFmtId="0" fontId="0" fillId="0" borderId="191" xfId="0" applyBorder="1" applyAlignment="1">
      <alignment horizontal="center" vertical="center"/>
    </xf>
    <xf numFmtId="0" fontId="0" fillId="0" borderId="192" xfId="0" applyBorder="1" applyAlignment="1">
      <alignment horizontal="center" vertical="center"/>
    </xf>
    <xf numFmtId="0" fontId="11" fillId="0" borderId="193" xfId="0" applyFont="1" applyBorder="1" applyAlignment="1">
      <alignment horizontal="center" vertical="center"/>
    </xf>
    <xf numFmtId="0" fontId="11" fillId="0" borderId="194" xfId="0" applyFont="1" applyBorder="1" applyAlignment="1">
      <alignment horizontal="center" vertical="center"/>
    </xf>
    <xf numFmtId="0" fontId="11" fillId="0" borderId="195" xfId="0" applyFont="1" applyBorder="1" applyAlignment="1">
      <alignment horizontal="center" vertical="center"/>
    </xf>
    <xf numFmtId="0" fontId="11" fillId="0" borderId="196" xfId="0" applyFont="1" applyBorder="1" applyAlignment="1">
      <alignment horizontal="center" vertical="center"/>
    </xf>
    <xf numFmtId="0" fontId="11" fillId="0" borderId="183" xfId="0" applyFont="1" applyBorder="1" applyAlignment="1">
      <alignment horizontal="center" vertical="center"/>
    </xf>
    <xf numFmtId="0" fontId="11" fillId="0" borderId="167" xfId="0" applyFont="1" applyBorder="1" applyAlignment="1">
      <alignment horizontal="center" vertical="center"/>
    </xf>
    <xf numFmtId="0" fontId="11" fillId="0" borderId="73" xfId="0" applyFont="1" applyBorder="1" applyAlignment="1">
      <alignment horizontal="center" vertical="center"/>
    </xf>
    <xf numFmtId="0" fontId="11" fillId="0" borderId="75" xfId="0" applyFont="1" applyBorder="1" applyAlignment="1">
      <alignment horizontal="center" vertical="center"/>
    </xf>
    <xf numFmtId="0" fontId="11" fillId="0" borderId="76" xfId="0" applyFont="1" applyBorder="1" applyAlignment="1">
      <alignment horizontal="center" vertical="center"/>
    </xf>
    <xf numFmtId="0" fontId="11" fillId="0" borderId="77" xfId="0" applyFont="1" applyBorder="1" applyAlignment="1">
      <alignment horizontal="center" vertical="center"/>
    </xf>
    <xf numFmtId="0" fontId="11" fillId="0" borderId="178" xfId="0" applyFont="1" applyFill="1" applyBorder="1" applyAlignment="1">
      <alignment horizontal="center" vertical="center"/>
    </xf>
    <xf numFmtId="0" fontId="11" fillId="0" borderId="179" xfId="0" applyFont="1" applyBorder="1" applyAlignment="1">
      <alignment horizontal="center" vertical="center"/>
    </xf>
    <xf numFmtId="0" fontId="11" fillId="0" borderId="180" xfId="0" applyFont="1" applyFill="1" applyBorder="1" applyAlignment="1">
      <alignment horizontal="center" vertical="center"/>
    </xf>
    <xf numFmtId="0" fontId="11" fillId="0" borderId="179" xfId="0" applyFont="1" applyFill="1" applyBorder="1" applyAlignment="1">
      <alignment horizontal="center" vertical="center"/>
    </xf>
    <xf numFmtId="0" fontId="11" fillId="0" borderId="181" xfId="0" applyFont="1" applyFill="1" applyBorder="1" applyAlignment="1">
      <alignment horizontal="center" vertical="center"/>
    </xf>
    <xf numFmtId="0" fontId="11" fillId="0" borderId="167" xfId="0" applyFont="1" applyFill="1" applyBorder="1" applyAlignment="1">
      <alignment horizontal="center" vertical="center"/>
    </xf>
    <xf numFmtId="0" fontId="11" fillId="0" borderId="75" xfId="0" applyFont="1" applyFill="1" applyBorder="1" applyAlignment="1">
      <alignment horizontal="center" vertical="center"/>
    </xf>
    <xf numFmtId="0" fontId="11" fillId="0" borderId="76" xfId="0" applyFont="1" applyFill="1" applyBorder="1" applyAlignment="1">
      <alignment horizontal="center" vertical="center"/>
    </xf>
    <xf numFmtId="0" fontId="11" fillId="0" borderId="77" xfId="0" applyFont="1" applyFill="1" applyBorder="1" applyAlignment="1">
      <alignment horizontal="center" vertical="center"/>
    </xf>
    <xf numFmtId="0" fontId="9" fillId="2" borderId="27" xfId="0" applyFont="1" applyFill="1" applyBorder="1" applyAlignment="1">
      <alignment horizontal="center" vertical="center"/>
    </xf>
    <xf numFmtId="0" fontId="0" fillId="0" borderId="197" xfId="0" applyBorder="1" applyAlignment="1">
      <alignment horizontal="center" vertical="center"/>
    </xf>
    <xf numFmtId="0" fontId="0" fillId="0" borderId="198" xfId="0"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1" fillId="0" borderId="19" xfId="0" applyFont="1" applyBorder="1" applyAlignment="1">
      <alignment horizontal="center" vertical="center"/>
    </xf>
    <xf numFmtId="0" fontId="11" fillId="0" borderId="56" xfId="0" applyFont="1" applyFill="1" applyBorder="1" applyAlignment="1">
      <alignment horizontal="center" vertical="center"/>
    </xf>
    <xf numFmtId="0" fontId="11" fillId="0" borderId="53" xfId="0" applyFont="1" applyBorder="1" applyAlignment="1">
      <alignment horizontal="center" vertical="center"/>
    </xf>
    <xf numFmtId="0" fontId="11" fillId="0" borderId="54" xfId="0" applyFont="1" applyBorder="1" applyAlignment="1">
      <alignment horizontal="center" vertical="center"/>
    </xf>
    <xf numFmtId="0" fontId="11" fillId="0" borderId="28" xfId="0" applyFont="1" applyBorder="1" applyAlignment="1">
      <alignment horizontal="center" vertical="center"/>
    </xf>
    <xf numFmtId="0" fontId="5" fillId="0" borderId="0" xfId="0" applyFont="1" applyBorder="1"/>
    <xf numFmtId="0" fontId="0" fillId="0" borderId="200" xfId="0" applyBorder="1" applyAlignment="1">
      <alignment horizontal="center" vertical="center"/>
    </xf>
    <xf numFmtId="0" fontId="0" fillId="0" borderId="201" xfId="0" applyBorder="1" applyAlignment="1">
      <alignment horizontal="center" vertical="center"/>
    </xf>
    <xf numFmtId="0" fontId="0" fillId="0" borderId="202" xfId="0" applyBorder="1" applyAlignment="1">
      <alignment horizontal="center" vertical="center"/>
    </xf>
    <xf numFmtId="0" fontId="11" fillId="0" borderId="199" xfId="0" applyFont="1" applyBorder="1" applyAlignment="1">
      <alignment horizontal="center" vertical="center"/>
    </xf>
    <xf numFmtId="0" fontId="9" fillId="3" borderId="21"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7" xfId="0" applyFont="1" applyFill="1" applyBorder="1" applyAlignment="1">
      <alignment horizontal="center" vertical="center"/>
    </xf>
    <xf numFmtId="0" fontId="9" fillId="0" borderId="203" xfId="0" applyFont="1" applyBorder="1" applyAlignment="1">
      <alignment horizontal="center" vertical="center"/>
    </xf>
    <xf numFmtId="0" fontId="9" fillId="0" borderId="204"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52" xfId="0" applyFont="1" applyBorder="1" applyAlignment="1">
      <alignment horizontal="center" vertical="center"/>
    </xf>
    <xf numFmtId="0" fontId="9" fillId="0" borderId="135" xfId="0" applyFont="1" applyBorder="1" applyAlignment="1">
      <alignment horizontal="center" vertical="center"/>
    </xf>
    <xf numFmtId="0" fontId="9" fillId="0" borderId="8" xfId="0" applyFont="1" applyBorder="1" applyAlignment="1">
      <alignment horizontal="center" vertical="center"/>
    </xf>
    <xf numFmtId="0" fontId="9" fillId="0" borderId="19" xfId="0" applyFont="1" applyBorder="1" applyAlignment="1">
      <alignment horizontal="center" vertical="center"/>
    </xf>
    <xf numFmtId="0" fontId="0" fillId="4" borderId="20" xfId="0" applyFill="1" applyBorder="1" applyAlignment="1">
      <alignment horizontal="center" vertical="center"/>
    </xf>
    <xf numFmtId="0" fontId="0" fillId="4" borderId="131" xfId="0" applyFill="1" applyBorder="1" applyAlignment="1">
      <alignment horizontal="center" vertical="center"/>
    </xf>
    <xf numFmtId="0" fontId="0" fillId="4" borderId="21" xfId="0" applyFill="1" applyBorder="1" applyAlignment="1">
      <alignment horizontal="center" vertical="center"/>
    </xf>
    <xf numFmtId="0" fontId="0" fillId="4" borderId="205" xfId="0" applyFill="1" applyBorder="1" applyAlignment="1">
      <alignment horizontal="center" vertical="center"/>
    </xf>
    <xf numFmtId="0" fontId="0" fillId="4" borderId="206" xfId="0" applyFill="1" applyBorder="1" applyAlignment="1">
      <alignment horizontal="center" vertical="center"/>
    </xf>
    <xf numFmtId="0" fontId="0" fillId="0" borderId="207" xfId="0" applyFill="1" applyBorder="1" applyAlignment="1">
      <alignment horizontal="center" vertical="center"/>
    </xf>
    <xf numFmtId="0" fontId="0" fillId="0" borderId="7" xfId="0" applyFill="1" applyBorder="1" applyAlignment="1">
      <alignment horizontal="center" vertical="center"/>
    </xf>
    <xf numFmtId="0" fontId="0" fillId="0" borderId="0" xfId="0" applyBorder="1" applyAlignment="1">
      <alignment vertical="center"/>
    </xf>
    <xf numFmtId="0" fontId="11" fillId="0" borderId="189" xfId="0" applyFont="1" applyFill="1" applyBorder="1" applyAlignment="1">
      <alignment horizontal="center" vertical="center"/>
    </xf>
    <xf numFmtId="0" fontId="0" fillId="0" borderId="208" xfId="0" applyBorder="1" applyAlignment="1">
      <alignment horizontal="center" vertical="center"/>
    </xf>
    <xf numFmtId="0" fontId="16" fillId="6" borderId="20" xfId="0" applyFont="1" applyFill="1" applyBorder="1" applyAlignment="1">
      <alignment vertical="center"/>
    </xf>
    <xf numFmtId="0" fontId="16" fillId="6" borderId="131" xfId="0" applyFont="1" applyFill="1" applyBorder="1" applyAlignment="1">
      <alignment vertical="center"/>
    </xf>
    <xf numFmtId="0" fontId="16" fillId="6" borderId="21" xfId="0" applyFont="1" applyFill="1" applyBorder="1" applyAlignment="1">
      <alignment vertical="center"/>
    </xf>
    <xf numFmtId="0" fontId="0" fillId="0" borderId="143" xfId="0" applyBorder="1" applyAlignment="1">
      <alignment horizontal="center" vertical="center"/>
    </xf>
    <xf numFmtId="0" fontId="0" fillId="0" borderId="142" xfId="0" applyBorder="1" applyAlignment="1">
      <alignment horizontal="center" vertical="center"/>
    </xf>
    <xf numFmtId="0" fontId="11" fillId="0" borderId="212" xfId="0" applyFont="1" applyBorder="1" applyAlignment="1">
      <alignment horizontal="center" vertical="center"/>
    </xf>
    <xf numFmtId="0" fontId="11" fillId="0" borderId="48" xfId="0" applyFont="1" applyBorder="1" applyAlignment="1">
      <alignment horizontal="center" vertical="center"/>
    </xf>
    <xf numFmtId="0" fontId="15" fillId="6" borderId="131" xfId="0" applyFont="1" applyFill="1" applyBorder="1" applyAlignment="1">
      <alignment vertical="center"/>
    </xf>
    <xf numFmtId="0" fontId="9" fillId="6" borderId="131" xfId="0" applyFont="1" applyFill="1" applyBorder="1" applyAlignment="1">
      <alignment horizontal="center" vertical="center"/>
    </xf>
    <xf numFmtId="0" fontId="9" fillId="6" borderId="131" xfId="0" applyFont="1" applyFill="1" applyBorder="1" applyAlignment="1">
      <alignment vertical="center"/>
    </xf>
    <xf numFmtId="0" fontId="11" fillId="0" borderId="9" xfId="0" applyFont="1" applyBorder="1" applyAlignment="1">
      <alignment horizontal="center" vertical="center"/>
    </xf>
    <xf numFmtId="0" fontId="11" fillId="0" borderId="182" xfId="0" applyFont="1" applyBorder="1" applyAlignment="1">
      <alignment horizontal="center" vertical="center"/>
    </xf>
    <xf numFmtId="0" fontId="11" fillId="0" borderId="185" xfId="0" applyFont="1" applyBorder="1" applyAlignment="1">
      <alignment horizontal="center" vertical="center"/>
    </xf>
    <xf numFmtId="0" fontId="11" fillId="0" borderId="215" xfId="0" applyFont="1" applyBorder="1" applyAlignment="1">
      <alignment horizontal="center" vertical="center"/>
    </xf>
    <xf numFmtId="0" fontId="10" fillId="0" borderId="216" xfId="0" applyFont="1" applyBorder="1" applyAlignment="1">
      <alignment horizontal="center" vertical="center"/>
    </xf>
    <xf numFmtId="0" fontId="0" fillId="0" borderId="217" xfId="0" applyBorder="1" applyAlignment="1">
      <alignment horizontal="center" vertical="center"/>
    </xf>
    <xf numFmtId="0" fontId="11" fillId="0" borderId="101" xfId="0" applyFont="1" applyBorder="1" applyAlignment="1">
      <alignment horizontal="center" vertical="center"/>
    </xf>
    <xf numFmtId="0" fontId="11" fillId="2" borderId="17" xfId="0" applyFont="1" applyFill="1" applyBorder="1" applyAlignment="1">
      <alignment horizontal="center" vertical="center"/>
    </xf>
    <xf numFmtId="0" fontId="11" fillId="2" borderId="34"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9" xfId="0" applyFont="1" applyFill="1" applyBorder="1" applyAlignment="1">
      <alignment horizontal="center" vertical="center"/>
    </xf>
    <xf numFmtId="0" fontId="11" fillId="0" borderId="16" xfId="0" applyFont="1" applyFill="1" applyBorder="1" applyAlignment="1">
      <alignment horizontal="center" vertical="center"/>
    </xf>
    <xf numFmtId="0" fontId="11" fillId="0" borderId="95" xfId="0" applyFont="1" applyBorder="1" applyAlignment="1">
      <alignment horizontal="center" vertical="center"/>
    </xf>
    <xf numFmtId="0" fontId="11" fillId="0" borderId="17" xfId="0" applyFont="1" applyFill="1" applyBorder="1" applyAlignment="1">
      <alignment horizontal="center" vertical="center"/>
    </xf>
    <xf numFmtId="0" fontId="11" fillId="0" borderId="13"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18" xfId="0" applyFont="1" applyFill="1" applyBorder="1" applyAlignment="1">
      <alignment horizontal="center" vertical="center"/>
    </xf>
    <xf numFmtId="0" fontId="11" fillId="3" borderId="17" xfId="0" applyFont="1" applyFill="1" applyBorder="1" applyAlignment="1">
      <alignment horizontal="center" vertical="center"/>
    </xf>
    <xf numFmtId="0" fontId="11" fillId="3" borderId="0" xfId="0" applyFont="1" applyFill="1" applyBorder="1" applyAlignment="1">
      <alignment horizontal="center" vertical="center"/>
    </xf>
    <xf numFmtId="0" fontId="11" fillId="3" borderId="34"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2" xfId="0" applyFont="1" applyFill="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0" fillId="0" borderId="63" xfId="0" applyFont="1" applyBorder="1" applyAlignment="1">
      <alignment horizontal="center" vertical="center"/>
    </xf>
    <xf numFmtId="0" fontId="0" fillId="0" borderId="69" xfId="0" applyFont="1" applyBorder="1" applyAlignment="1">
      <alignment horizontal="center" vertical="center"/>
    </xf>
    <xf numFmtId="0" fontId="0" fillId="0" borderId="0" xfId="0" applyFont="1" applyBorder="1" applyAlignment="1">
      <alignment horizontal="center" vertical="center"/>
    </xf>
    <xf numFmtId="0" fontId="0" fillId="0" borderId="70" xfId="0" applyFont="1" applyBorder="1" applyAlignment="1">
      <alignment horizontal="center" vertical="center"/>
    </xf>
    <xf numFmtId="0" fontId="0" fillId="0" borderId="62" xfId="0" applyFont="1" applyBorder="1" applyAlignment="1">
      <alignment horizontal="center" vertical="center"/>
    </xf>
    <xf numFmtId="0" fontId="0" fillId="0" borderId="1" xfId="0" applyFont="1" applyBorder="1" applyAlignment="1">
      <alignment horizontal="center" vertical="center"/>
    </xf>
    <xf numFmtId="0" fontId="0" fillId="0" borderId="9" xfId="0" applyFont="1" applyBorder="1" applyAlignment="1">
      <alignment horizontal="center" vertical="center"/>
    </xf>
    <xf numFmtId="0" fontId="11" fillId="0" borderId="187" xfId="0" applyFont="1" applyBorder="1" applyAlignment="1">
      <alignment horizontal="center" vertical="center"/>
    </xf>
    <xf numFmtId="0" fontId="11" fillId="0" borderId="218" xfId="0" applyFont="1" applyBorder="1" applyAlignment="1">
      <alignment horizontal="center" vertical="center"/>
    </xf>
    <xf numFmtId="0" fontId="0" fillId="0" borderId="219" xfId="0" applyBorder="1" applyAlignment="1">
      <alignment horizontal="center" vertical="center"/>
    </xf>
    <xf numFmtId="0" fontId="11" fillId="0" borderId="44" xfId="0" applyFont="1" applyBorder="1" applyAlignment="1">
      <alignment horizontal="center" vertical="center"/>
    </xf>
    <xf numFmtId="0" fontId="16" fillId="6" borderId="4" xfId="0" applyFont="1" applyFill="1" applyBorder="1" applyAlignment="1">
      <alignment vertical="center"/>
    </xf>
    <xf numFmtId="0" fontId="0" fillId="0" borderId="213" xfId="0" applyBorder="1" applyAlignment="1">
      <alignment horizontal="center" vertical="center"/>
    </xf>
    <xf numFmtId="0" fontId="11" fillId="0" borderId="33" xfId="0" applyFont="1" applyBorder="1" applyAlignment="1">
      <alignment horizontal="center" vertical="center"/>
    </xf>
    <xf numFmtId="0" fontId="11" fillId="0" borderId="13" xfId="0" applyFont="1" applyBorder="1" applyAlignment="1">
      <alignment horizontal="center" vertical="center"/>
    </xf>
    <xf numFmtId="0" fontId="11" fillId="0" borderId="52" xfId="0" applyFont="1" applyBorder="1" applyAlignment="1">
      <alignment horizontal="center" vertical="center"/>
    </xf>
    <xf numFmtId="0" fontId="11" fillId="0" borderId="135" xfId="0" applyFont="1" applyBorder="1" applyAlignment="1">
      <alignment horizontal="center" vertical="center"/>
    </xf>
    <xf numFmtId="0" fontId="11" fillId="0" borderId="209" xfId="0" applyFont="1" applyBorder="1" applyAlignment="1">
      <alignment horizontal="center" vertical="center"/>
    </xf>
    <xf numFmtId="0" fontId="11" fillId="0" borderId="210" xfId="0" applyFont="1" applyBorder="1" applyAlignment="1">
      <alignment horizontal="center" vertical="center"/>
    </xf>
    <xf numFmtId="0" fontId="11" fillId="0" borderId="58" xfId="0" applyFont="1" applyBorder="1" applyAlignment="1">
      <alignment horizontal="center" vertical="center"/>
    </xf>
    <xf numFmtId="0" fontId="11" fillId="0" borderId="211" xfId="0" applyFont="1" applyBorder="1" applyAlignment="1">
      <alignment horizontal="center" vertical="center"/>
    </xf>
    <xf numFmtId="0" fontId="11" fillId="0" borderId="112" xfId="0" applyFont="1" applyBorder="1" applyAlignment="1">
      <alignment horizontal="center" vertical="center"/>
    </xf>
    <xf numFmtId="0" fontId="11" fillId="0" borderId="82" xfId="0" applyFont="1" applyBorder="1" applyAlignment="1">
      <alignment horizontal="center" vertical="center"/>
    </xf>
    <xf numFmtId="0" fontId="11" fillId="0" borderId="55" xfId="0" applyFont="1" applyBorder="1" applyAlignment="1">
      <alignment horizontal="center" vertical="center"/>
    </xf>
    <xf numFmtId="0" fontId="0" fillId="0" borderId="220" xfId="0" applyBorder="1" applyAlignment="1">
      <alignment horizontal="center" vertical="center"/>
    </xf>
    <xf numFmtId="0" fontId="11" fillId="0" borderId="133" xfId="0" applyFont="1" applyBorder="1" applyAlignment="1">
      <alignment horizontal="center" vertical="center"/>
    </xf>
    <xf numFmtId="0" fontId="0" fillId="0" borderId="11" xfId="0" applyBorder="1" applyAlignment="1">
      <alignment horizontal="center" vertical="center"/>
    </xf>
    <xf numFmtId="0" fontId="0" fillId="0" borderId="221" xfId="0" applyBorder="1" applyAlignment="1">
      <alignment horizontal="center" vertical="center"/>
    </xf>
    <xf numFmtId="0" fontId="11" fillId="4" borderId="20" xfId="0" applyFont="1" applyFill="1" applyBorder="1" applyAlignment="1">
      <alignment vertical="center"/>
    </xf>
    <xf numFmtId="0" fontId="11" fillId="4" borderId="131" xfId="0" applyFont="1" applyFill="1" applyBorder="1" applyAlignment="1">
      <alignment vertical="center"/>
    </xf>
    <xf numFmtId="0" fontId="11" fillId="0" borderId="59" xfId="0" applyFont="1" applyBorder="1" applyAlignment="1">
      <alignment horizontal="center" vertical="center"/>
    </xf>
    <xf numFmtId="0" fontId="11" fillId="0" borderId="222" xfId="0" applyFont="1" applyBorder="1" applyAlignment="1">
      <alignment horizontal="center" vertical="center"/>
    </xf>
    <xf numFmtId="0" fontId="11" fillId="0" borderId="223" xfId="0" applyFont="1" applyBorder="1" applyAlignment="1">
      <alignment horizontal="center" vertical="center"/>
    </xf>
    <xf numFmtId="0" fontId="0" fillId="0" borderId="224" xfId="0" applyBorder="1" applyAlignment="1">
      <alignment horizontal="center" vertical="center"/>
    </xf>
    <xf numFmtId="0" fontId="0" fillId="0" borderId="43" xfId="0" applyFill="1" applyBorder="1" applyAlignment="1">
      <alignment horizontal="center" vertical="center"/>
    </xf>
    <xf numFmtId="0" fontId="0" fillId="0" borderId="225" xfId="0" applyBorder="1" applyAlignment="1">
      <alignment horizontal="center" vertical="center"/>
    </xf>
    <xf numFmtId="0" fontId="0" fillId="0" borderId="76" xfId="0" applyBorder="1" applyAlignment="1">
      <alignment horizontal="center" vertical="center"/>
    </xf>
    <xf numFmtId="0" fontId="0" fillId="0" borderId="226" xfId="0" applyBorder="1" applyAlignment="1">
      <alignment horizontal="center" vertical="center"/>
    </xf>
    <xf numFmtId="0" fontId="0" fillId="0" borderId="227" xfId="0" applyBorder="1" applyAlignment="1">
      <alignment horizontal="center" vertical="center"/>
    </xf>
    <xf numFmtId="0" fontId="11" fillId="2" borderId="46"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10" xfId="0" applyFont="1" applyFill="1" applyBorder="1" applyAlignment="1">
      <alignment horizontal="center" vertical="center"/>
    </xf>
    <xf numFmtId="0" fontId="11" fillId="3" borderId="100" xfId="0" applyFont="1" applyFill="1" applyBorder="1" applyAlignment="1">
      <alignment horizontal="center" vertical="center"/>
    </xf>
    <xf numFmtId="0" fontId="11" fillId="3" borderId="17" xfId="0" applyFont="1" applyFill="1" applyBorder="1" applyAlignment="1">
      <alignment horizontal="center" vertical="center"/>
    </xf>
    <xf numFmtId="0" fontId="11" fillId="3" borderId="1" xfId="0" applyFont="1" applyFill="1" applyBorder="1" applyAlignment="1">
      <alignment horizontal="center" vertical="center"/>
    </xf>
    <xf numFmtId="0" fontId="11" fillId="2" borderId="114" xfId="0" applyFont="1" applyFill="1" applyBorder="1" applyAlignment="1">
      <alignment horizontal="center" vertical="center"/>
    </xf>
    <xf numFmtId="0" fontId="11" fillId="3" borderId="126" xfId="0" applyFont="1" applyFill="1" applyBorder="1" applyAlignment="1">
      <alignment horizontal="center" vertical="center"/>
    </xf>
    <xf numFmtId="0" fontId="11" fillId="0" borderId="214" xfId="0" applyFont="1" applyBorder="1" applyAlignment="1">
      <alignment horizontal="center" vertical="center" wrapText="1"/>
    </xf>
    <xf numFmtId="0" fontId="0" fillId="0" borderId="12" xfId="0" applyBorder="1"/>
    <xf numFmtId="0" fontId="9" fillId="7" borderId="20" xfId="0" applyFont="1" applyFill="1" applyBorder="1" applyAlignment="1">
      <alignment horizontal="center" vertical="center"/>
    </xf>
    <xf numFmtId="0" fontId="9" fillId="7" borderId="131" xfId="0" applyFont="1" applyFill="1" applyBorder="1" applyAlignment="1">
      <alignment horizontal="center" vertical="center"/>
    </xf>
    <xf numFmtId="0" fontId="9" fillId="7" borderId="21" xfId="0" applyFont="1" applyFill="1" applyBorder="1" applyAlignment="1">
      <alignment horizontal="center" vertical="center"/>
    </xf>
    <xf numFmtId="0" fontId="9" fillId="2" borderId="144" xfId="0" applyFont="1" applyFill="1" applyBorder="1" applyAlignment="1">
      <alignment horizontal="center" vertical="center"/>
    </xf>
    <xf numFmtId="0" fontId="9" fillId="2" borderId="141" xfId="0" applyFont="1" applyFill="1" applyBorder="1" applyAlignment="1">
      <alignment horizontal="center" vertical="center"/>
    </xf>
    <xf numFmtId="0" fontId="9" fillId="2" borderId="150" xfId="0" applyFont="1" applyFill="1" applyBorder="1" applyAlignment="1">
      <alignment horizontal="center" vertical="center"/>
    </xf>
    <xf numFmtId="0" fontId="14" fillId="0" borderId="140" xfId="0" applyFont="1" applyBorder="1" applyAlignment="1">
      <alignment horizontal="center" vertical="center"/>
    </xf>
    <xf numFmtId="0" fontId="14" fillId="0" borderId="138" xfId="0" applyFont="1" applyBorder="1" applyAlignment="1">
      <alignment horizontal="center" vertical="center"/>
    </xf>
    <xf numFmtId="0" fontId="9" fillId="3" borderId="152" xfId="0" applyFont="1" applyFill="1" applyBorder="1" applyAlignment="1">
      <alignment horizontal="center" vertical="center"/>
    </xf>
    <xf numFmtId="0" fontId="9" fillId="3" borderId="141" xfId="0" applyFont="1" applyFill="1" applyBorder="1" applyAlignment="1">
      <alignment horizontal="center" vertical="center"/>
    </xf>
    <xf numFmtId="0" fontId="9" fillId="3" borderId="154" xfId="0" applyFont="1" applyFill="1" applyBorder="1" applyAlignment="1">
      <alignment horizontal="center" vertical="center"/>
    </xf>
    <xf numFmtId="0" fontId="11" fillId="2" borderId="145" xfId="0" applyFont="1" applyFill="1" applyBorder="1" applyAlignment="1">
      <alignment horizontal="center" vertical="center"/>
    </xf>
    <xf numFmtId="0" fontId="11" fillId="2" borderId="121" xfId="0" applyFont="1" applyFill="1" applyBorder="1" applyAlignment="1">
      <alignment horizontal="center" vertical="center"/>
    </xf>
    <xf numFmtId="0" fontId="11" fillId="2" borderId="122" xfId="0" applyFont="1" applyFill="1" applyBorder="1" applyAlignment="1">
      <alignment horizontal="center" vertical="center"/>
    </xf>
    <xf numFmtId="0" fontId="11" fillId="7" borderId="120" xfId="0" applyFont="1" applyFill="1" applyBorder="1" applyAlignment="1">
      <alignment horizontal="center" vertical="center"/>
    </xf>
    <xf numFmtId="0" fontId="11" fillId="7" borderId="121" xfId="0" applyFont="1" applyFill="1" applyBorder="1" applyAlignment="1">
      <alignment horizontal="center" vertical="center"/>
    </xf>
    <xf numFmtId="0" fontId="11" fillId="7" borderId="122" xfId="0" applyFont="1" applyFill="1" applyBorder="1" applyAlignment="1">
      <alignment horizontal="center" vertical="center"/>
    </xf>
    <xf numFmtId="0" fontId="11" fillId="3" borderId="120" xfId="0" applyFont="1" applyFill="1" applyBorder="1" applyAlignment="1">
      <alignment horizontal="center" vertical="center"/>
    </xf>
    <xf numFmtId="0" fontId="11" fillId="3" borderId="121" xfId="0" applyFont="1" applyFill="1" applyBorder="1" applyAlignment="1">
      <alignment horizontal="center" vertical="center"/>
    </xf>
    <xf numFmtId="0" fontId="11" fillId="3" borderId="155" xfId="0" applyFont="1" applyFill="1" applyBorder="1" applyAlignment="1">
      <alignment horizontal="center" vertical="center"/>
    </xf>
    <xf numFmtId="0" fontId="11" fillId="0" borderId="153" xfId="0" applyFont="1" applyFill="1" applyBorder="1" applyAlignment="1">
      <alignment horizontal="center" vertical="center"/>
    </xf>
    <xf numFmtId="0" fontId="11" fillId="0" borderId="149" xfId="0" applyFont="1" applyFill="1" applyBorder="1" applyAlignment="1">
      <alignment horizontal="center" vertical="center"/>
    </xf>
    <xf numFmtId="0" fontId="11" fillId="0" borderId="151" xfId="0" applyFont="1" applyFill="1" applyBorder="1" applyAlignment="1">
      <alignment horizontal="center" vertical="center"/>
    </xf>
    <xf numFmtId="0" fontId="11" fillId="3" borderId="153" xfId="0" applyFont="1" applyFill="1" applyBorder="1" applyAlignment="1">
      <alignment horizontal="center" vertical="center"/>
    </xf>
    <xf numFmtId="0" fontId="11" fillId="3" borderId="149" xfId="0" applyFont="1" applyFill="1" applyBorder="1" applyAlignment="1">
      <alignment horizontal="center" vertical="center"/>
    </xf>
    <xf numFmtId="0" fontId="11" fillId="3" borderId="158" xfId="0" applyFont="1" applyFill="1" applyBorder="1" applyAlignment="1">
      <alignment horizontal="center" vertical="center"/>
    </xf>
    <xf numFmtId="0" fontId="11" fillId="2" borderId="148" xfId="0" applyFont="1" applyFill="1" applyBorder="1" applyAlignment="1">
      <alignment horizontal="center" vertical="center"/>
    </xf>
    <xf numFmtId="0" fontId="11" fillId="2" borderId="149" xfId="0" applyFont="1" applyFill="1" applyBorder="1" applyAlignment="1">
      <alignment horizontal="center" vertical="center"/>
    </xf>
    <xf numFmtId="0" fontId="11" fillId="2" borderId="151" xfId="0" applyFont="1" applyFill="1" applyBorder="1" applyAlignment="1">
      <alignment horizontal="center" vertical="center"/>
    </xf>
    <xf numFmtId="0" fontId="9" fillId="4" borderId="131" xfId="0" applyFont="1" applyFill="1" applyBorder="1" applyAlignment="1">
      <alignment horizontal="lef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9" fillId="4" borderId="205" xfId="0" applyFont="1" applyFill="1" applyBorder="1" applyAlignment="1">
      <alignment horizontal="left" vertical="center"/>
    </xf>
    <xf numFmtId="0" fontId="11" fillId="2" borderId="71" xfId="0" applyFont="1" applyFill="1" applyBorder="1" applyAlignment="1">
      <alignment horizontal="center" vertical="center"/>
    </xf>
    <xf numFmtId="0" fontId="11" fillId="2" borderId="46" xfId="0" applyFont="1" applyFill="1" applyBorder="1" applyAlignment="1">
      <alignment horizontal="center" vertical="center"/>
    </xf>
    <xf numFmtId="0" fontId="11" fillId="2" borderId="65" xfId="0" applyFont="1" applyFill="1" applyBorder="1" applyAlignment="1">
      <alignment horizontal="center" vertical="center"/>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0" borderId="5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58"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30" xfId="0" applyFont="1" applyFill="1" applyBorder="1" applyAlignment="1">
      <alignment horizontal="center" vertical="center"/>
    </xf>
    <xf numFmtId="0" fontId="11" fillId="3" borderId="71" xfId="0" applyFont="1" applyFill="1" applyBorder="1" applyAlignment="1">
      <alignment horizontal="center" vertical="center"/>
    </xf>
    <xf numFmtId="0" fontId="11" fillId="3" borderId="46" xfId="0" applyFont="1" applyFill="1" applyBorder="1" applyAlignment="1">
      <alignment horizontal="center" vertical="center"/>
    </xf>
    <xf numFmtId="0" fontId="11" fillId="3" borderId="65"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113" xfId="0" applyFont="1" applyFill="1" applyBorder="1" applyAlignment="1">
      <alignment horizontal="center" vertical="center"/>
    </xf>
    <xf numFmtId="0" fontId="11" fillId="3" borderId="13" xfId="0" applyFont="1" applyFill="1" applyBorder="1" applyAlignment="1">
      <alignment horizontal="center" vertical="center"/>
    </xf>
    <xf numFmtId="0" fontId="11" fillId="0" borderId="33" xfId="0" applyFont="1" applyBorder="1" applyAlignment="1">
      <alignment horizontal="center" vertical="center"/>
    </xf>
    <xf numFmtId="0" fontId="11" fillId="0" borderId="13" xfId="0" applyFont="1" applyBorder="1" applyAlignment="1">
      <alignment horizontal="center" vertical="center"/>
    </xf>
    <xf numFmtId="0" fontId="11" fillId="0" borderId="30" xfId="0" applyFont="1" applyBorder="1" applyAlignment="1">
      <alignment horizontal="center" vertical="center"/>
    </xf>
    <xf numFmtId="0" fontId="18" fillId="8" borderId="8" xfId="0" applyFont="1" applyFill="1" applyBorder="1" applyAlignment="1">
      <alignment horizontal="center" vertical="center"/>
    </xf>
    <xf numFmtId="0" fontId="18" fillId="8" borderId="9" xfId="0" applyFont="1" applyFill="1" applyBorder="1" applyAlignment="1">
      <alignment horizontal="center" vertical="center"/>
    </xf>
    <xf numFmtId="0" fontId="18" fillId="8" borderId="19" xfId="0" applyFont="1" applyFill="1" applyBorder="1" applyAlignment="1">
      <alignment horizontal="center" vertical="center"/>
    </xf>
    <xf numFmtId="0" fontId="14" fillId="8" borderId="139" xfId="0" applyFont="1" applyFill="1" applyBorder="1" applyAlignment="1">
      <alignment horizontal="center" vertical="center"/>
    </xf>
  </cellXfs>
  <cellStyles count="1">
    <cellStyle name="Normale" xfId="0" builtinId="0"/>
  </cellStyles>
  <dxfs count="0"/>
  <tableStyles count="0" defaultTableStyle="TableStyleMedium9" defaultPivotStyle="PivotStyleLight16"/>
  <colors>
    <mruColors>
      <color rgb="FFFF6600"/>
      <color rgb="FFFFFF99"/>
      <color rgb="FFFF3300"/>
      <color rgb="FFFFFFCC"/>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2400"/>
            </a:pPr>
            <a:r>
              <a:rPr lang="it-IT" sz="2400" b="0" i="0" baseline="0"/>
              <a:t>Curve composite (calda e fredda) del sistema</a:t>
            </a:r>
          </a:p>
        </c:rich>
      </c:tx>
      <c:layout>
        <c:manualLayout>
          <c:xMode val="edge"/>
          <c:yMode val="edge"/>
          <c:x val="0.11428895535849747"/>
          <c:y val="1.0307385720715947E-2"/>
        </c:manualLayout>
      </c:layout>
    </c:title>
    <c:plotArea>
      <c:layout>
        <c:manualLayout>
          <c:layoutTarget val="inner"/>
          <c:xMode val="edge"/>
          <c:yMode val="edge"/>
          <c:x val="9.5690108528403914E-2"/>
          <c:y val="0.10183193896858966"/>
          <c:w val="0.81233108847457458"/>
          <c:h val="0.80214104691548782"/>
        </c:manualLayout>
      </c:layout>
      <c:scatterChart>
        <c:scatterStyle val="lineMarker"/>
        <c:ser>
          <c:idx val="0"/>
          <c:order val="0"/>
          <c:tx>
            <c:v>hot_stream</c:v>
          </c:tx>
          <c:spPr>
            <a:ln>
              <a:solidFill>
                <a:srgbClr val="FF3300"/>
              </a:solidFill>
            </a:ln>
          </c:spPr>
          <c:marker>
            <c:symbol val="circle"/>
            <c:size val="7"/>
            <c:spPr>
              <a:noFill/>
              <a:ln>
                <a:solidFill>
                  <a:srgbClr val="C00000"/>
                </a:solidFill>
              </a:ln>
            </c:spPr>
          </c:marker>
          <c:dLbls>
            <c:txPr>
              <a:bodyPr/>
              <a:lstStyle/>
              <a:p>
                <a:pPr>
                  <a:defRPr sz="1600"/>
                </a:pPr>
                <a:endParaRPr lang="it-IT"/>
              </a:p>
            </c:txPr>
            <c:dLblPos val="t"/>
            <c:showVal val="1"/>
            <c:showCatName val="1"/>
          </c:dLbls>
          <c:xVal>
            <c:numRef>
              <c:f>p_a_PROCEDURA!$O$37:$O$47</c:f>
              <c:numCache>
                <c:formatCode>General</c:formatCode>
                <c:ptCount val="11"/>
                <c:pt idx="0">
                  <c:v>280</c:v>
                </c:pt>
                <c:pt idx="1">
                  <c:v>230</c:v>
                </c:pt>
                <c:pt idx="2">
                  <c:v>80</c:v>
                </c:pt>
                <c:pt idx="3">
                  <c:v>0</c:v>
                </c:pt>
                <c:pt idx="4">
                  <c:v>#N/A</c:v>
                </c:pt>
                <c:pt idx="5">
                  <c:v>#N/A</c:v>
                </c:pt>
                <c:pt idx="6">
                  <c:v>#N/A</c:v>
                </c:pt>
                <c:pt idx="7">
                  <c:v>#N/A</c:v>
                </c:pt>
                <c:pt idx="8">
                  <c:v>#N/A</c:v>
                </c:pt>
                <c:pt idx="9">
                  <c:v>#N/A</c:v>
                </c:pt>
                <c:pt idx="10">
                  <c:v>#N/A</c:v>
                </c:pt>
              </c:numCache>
            </c:numRef>
          </c:xVal>
          <c:yVal>
            <c:numRef>
              <c:f>p_a_PROCEDURA!$P$37:$P$47</c:f>
              <c:numCache>
                <c:formatCode>General</c:formatCode>
                <c:ptCount val="11"/>
                <c:pt idx="0">
                  <c:v>450</c:v>
                </c:pt>
                <c:pt idx="1">
                  <c:v>400</c:v>
                </c:pt>
                <c:pt idx="2">
                  <c:v>350</c:v>
                </c:pt>
                <c:pt idx="3">
                  <c:v>310</c:v>
                </c:pt>
                <c:pt idx="4">
                  <c:v>0</c:v>
                </c:pt>
                <c:pt idx="5">
                  <c:v>0</c:v>
                </c:pt>
                <c:pt idx="6">
                  <c:v>0</c:v>
                </c:pt>
                <c:pt idx="7">
                  <c:v>0</c:v>
                </c:pt>
                <c:pt idx="8">
                  <c:v>0</c:v>
                </c:pt>
                <c:pt idx="9">
                  <c:v>0</c:v>
                </c:pt>
                <c:pt idx="10">
                  <c:v>0</c:v>
                </c:pt>
              </c:numCache>
            </c:numRef>
          </c:yVal>
        </c:ser>
        <c:ser>
          <c:idx val="1"/>
          <c:order val="1"/>
          <c:tx>
            <c:v>cold_stream</c:v>
          </c:tx>
          <c:spPr>
            <a:ln>
              <a:solidFill>
                <a:srgbClr val="0070C0"/>
              </a:solidFill>
            </a:ln>
          </c:spPr>
          <c:marker>
            <c:symbol val="circle"/>
            <c:size val="7"/>
            <c:spPr>
              <a:noFill/>
              <a:ln>
                <a:solidFill>
                  <a:schemeClr val="tx2"/>
                </a:solidFill>
              </a:ln>
            </c:spPr>
          </c:marker>
          <c:dLbls>
            <c:txPr>
              <a:bodyPr/>
              <a:lstStyle/>
              <a:p>
                <a:pPr>
                  <a:defRPr sz="1600"/>
                </a:pPr>
                <a:endParaRPr lang="it-IT"/>
              </a:p>
            </c:txPr>
            <c:dLblPos val="r"/>
            <c:showVal val="1"/>
            <c:showCatName val="1"/>
          </c:dLbls>
          <c:xVal>
            <c:numRef>
              <c:f>p_a_PROCEDURA!$O$63:$O$73</c:f>
              <c:numCache>
                <c:formatCode>General</c:formatCode>
                <c:ptCount val="11"/>
                <c:pt idx="0">
                  <c:v>328</c:v>
                </c:pt>
                <c:pt idx="1">
                  <c:v>292</c:v>
                </c:pt>
                <c:pt idx="2">
                  <c:v>60</c:v>
                </c:pt>
                <c:pt idx="3">
                  <c:v>6</c:v>
                </c:pt>
                <c:pt idx="4">
                  <c:v>#N/A</c:v>
                </c:pt>
                <c:pt idx="5">
                  <c:v>#N/A</c:v>
                </c:pt>
                <c:pt idx="6">
                  <c:v>#N/A</c:v>
                </c:pt>
                <c:pt idx="7">
                  <c:v>#N/A</c:v>
                </c:pt>
                <c:pt idx="8">
                  <c:v>#N/A</c:v>
                </c:pt>
                <c:pt idx="9">
                  <c:v>#N/A</c:v>
                </c:pt>
                <c:pt idx="10">
                  <c:v>#N/A</c:v>
                </c:pt>
              </c:numCache>
            </c:numRef>
          </c:xVal>
          <c:yVal>
            <c:numRef>
              <c:f>p_a_PROCEDURA!$P$63:$P$73</c:f>
              <c:numCache>
                <c:formatCode>General</c:formatCode>
                <c:ptCount val="11"/>
                <c:pt idx="0">
                  <c:v>390</c:v>
                </c:pt>
                <c:pt idx="1">
                  <c:v>370</c:v>
                </c:pt>
                <c:pt idx="2">
                  <c:v>330</c:v>
                </c:pt>
                <c:pt idx="3">
                  <c:v>300</c:v>
                </c:pt>
                <c:pt idx="4">
                  <c:v>#N/A</c:v>
                </c:pt>
                <c:pt idx="5">
                  <c:v>#N/A</c:v>
                </c:pt>
                <c:pt idx="6">
                  <c:v>#N/A</c:v>
                </c:pt>
                <c:pt idx="7">
                  <c:v>#N/A</c:v>
                </c:pt>
                <c:pt idx="8">
                  <c:v>#N/A</c:v>
                </c:pt>
                <c:pt idx="9">
                  <c:v>#N/A</c:v>
                </c:pt>
                <c:pt idx="10">
                  <c:v>#N/A</c:v>
                </c:pt>
              </c:numCache>
            </c:numRef>
          </c:yVal>
        </c:ser>
        <c:axId val="88071168"/>
        <c:axId val="88077440"/>
      </c:scatterChart>
      <c:valAx>
        <c:axId val="88071168"/>
        <c:scaling>
          <c:orientation val="minMax"/>
        </c:scaling>
        <c:axPos val="b"/>
        <c:title>
          <c:tx>
            <c:rich>
              <a:bodyPr/>
              <a:lstStyle/>
              <a:p>
                <a:pPr>
                  <a:defRPr sz="1600" b="0"/>
                </a:pPr>
                <a:r>
                  <a:rPr lang="it-IT" sz="1600" b="0"/>
                  <a:t>H [kW]</a:t>
                </a:r>
              </a:p>
            </c:rich>
          </c:tx>
          <c:layout/>
        </c:title>
        <c:numFmt formatCode="General" sourceLinked="1"/>
        <c:majorTickMark val="none"/>
        <c:tickLblPos val="nextTo"/>
        <c:spPr>
          <a:ln>
            <a:solidFill>
              <a:schemeClr val="tx1">
                <a:lumMod val="75000"/>
                <a:lumOff val="25000"/>
              </a:schemeClr>
            </a:solidFill>
          </a:ln>
        </c:spPr>
        <c:crossAx val="88077440"/>
        <c:crosses val="autoZero"/>
        <c:crossBetween val="midCat"/>
      </c:valAx>
      <c:valAx>
        <c:axId val="88077440"/>
        <c:scaling>
          <c:orientation val="minMax"/>
          <c:min val="250"/>
        </c:scaling>
        <c:axPos val="l"/>
        <c:majorGridlines>
          <c:spPr>
            <a:ln>
              <a:solidFill>
                <a:schemeClr val="bg1">
                  <a:lumMod val="75000"/>
                </a:schemeClr>
              </a:solidFill>
            </a:ln>
          </c:spPr>
        </c:majorGridlines>
        <c:title>
          <c:tx>
            <c:rich>
              <a:bodyPr/>
              <a:lstStyle/>
              <a:p>
                <a:pPr>
                  <a:defRPr sz="1600"/>
                </a:pPr>
                <a:r>
                  <a:rPr lang="it-IT" sz="1600" b="0"/>
                  <a:t>T [K]</a:t>
                </a:r>
              </a:p>
            </c:rich>
          </c:tx>
          <c:layout/>
        </c:title>
        <c:numFmt formatCode="General" sourceLinked="1"/>
        <c:majorTickMark val="none"/>
        <c:tickLblPos val="nextTo"/>
        <c:spPr>
          <a:ln>
            <a:solidFill>
              <a:schemeClr val="tx1">
                <a:lumMod val="75000"/>
                <a:lumOff val="25000"/>
              </a:schemeClr>
            </a:solidFill>
          </a:ln>
        </c:spPr>
        <c:crossAx val="88071168"/>
        <c:crosses val="autoZero"/>
        <c:crossBetween val="midCat"/>
      </c:valAx>
    </c:plotArea>
    <c:legend>
      <c:legendPos val="r"/>
      <c:layout>
        <c:manualLayout>
          <c:xMode val="edge"/>
          <c:yMode val="edge"/>
          <c:x val="0.11436992254247758"/>
          <c:y val="0.82532763283501365"/>
          <c:w val="0.73400222140910865"/>
          <c:h val="7.3531428842272803E-2"/>
        </c:manualLayout>
      </c:layout>
      <c:txPr>
        <a:bodyPr/>
        <a:lstStyle/>
        <a:p>
          <a:pPr>
            <a:defRPr sz="2400"/>
          </a:pPr>
          <a:endParaRPr lang="it-IT"/>
        </a:p>
      </c:txPr>
    </c:legend>
    <c:plotVisOnly val="1"/>
  </c:chart>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2400"/>
            </a:pPr>
            <a:r>
              <a:rPr lang="en-US" sz="2400" b="0"/>
              <a:t>Grand Composite Curve</a:t>
            </a:r>
          </a:p>
        </c:rich>
      </c:tx>
      <c:layout/>
    </c:title>
    <c:plotArea>
      <c:layout/>
      <c:scatterChart>
        <c:scatterStyle val="lineMarker"/>
        <c:ser>
          <c:idx val="0"/>
          <c:order val="0"/>
          <c:tx>
            <c:v>GCC</c:v>
          </c:tx>
          <c:spPr>
            <a:ln>
              <a:solidFill>
                <a:schemeClr val="tx2">
                  <a:lumMod val="75000"/>
                </a:schemeClr>
              </a:solidFill>
            </a:ln>
          </c:spPr>
          <c:marker>
            <c:symbol val="circle"/>
            <c:size val="7"/>
            <c:spPr>
              <a:noFill/>
              <a:ln>
                <a:solidFill>
                  <a:srgbClr val="002060"/>
                </a:solidFill>
              </a:ln>
            </c:spPr>
          </c:marker>
          <c:dLbls>
            <c:txPr>
              <a:bodyPr/>
              <a:lstStyle/>
              <a:p>
                <a:pPr>
                  <a:defRPr sz="1600"/>
                </a:pPr>
                <a:endParaRPr lang="it-IT"/>
              </a:p>
            </c:txPr>
            <c:showVal val="1"/>
            <c:showCatName val="1"/>
          </c:dLbls>
          <c:xVal>
            <c:numRef>
              <c:f>p_a_PROCEDURA!$AC$115:$AC$138</c:f>
              <c:numCache>
                <c:formatCode>General</c:formatCode>
                <c:ptCount val="24"/>
                <c:pt idx="0">
                  <c:v>48</c:v>
                </c:pt>
                <c:pt idx="1">
                  <c:v>98</c:v>
                </c:pt>
                <c:pt idx="2">
                  <c:v>122</c:v>
                </c:pt>
                <c:pt idx="3">
                  <c:v>38</c:v>
                </c:pt>
                <c:pt idx="4">
                  <c:v>0</c:v>
                </c:pt>
                <c:pt idx="5">
                  <c:v>6</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numCache>
            </c:numRef>
          </c:xVal>
          <c:yVal>
            <c:numRef>
              <c:f>p_a_PROCEDURA!$AD$115:$AD$138</c:f>
              <c:numCache>
                <c:formatCode>General</c:formatCode>
                <c:ptCount val="24"/>
                <c:pt idx="0">
                  <c:v>445</c:v>
                </c:pt>
                <c:pt idx="1">
                  <c:v>395</c:v>
                </c:pt>
                <c:pt idx="2">
                  <c:v>375</c:v>
                </c:pt>
                <c:pt idx="3">
                  <c:v>345</c:v>
                </c:pt>
                <c:pt idx="4">
                  <c:v>335</c:v>
                </c:pt>
                <c:pt idx="5">
                  <c:v>305</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yVal>
        </c:ser>
        <c:axId val="88123648"/>
        <c:axId val="88125824"/>
      </c:scatterChart>
      <c:valAx>
        <c:axId val="88123648"/>
        <c:scaling>
          <c:orientation val="minMax"/>
        </c:scaling>
        <c:axPos val="b"/>
        <c:title>
          <c:tx>
            <c:rich>
              <a:bodyPr/>
              <a:lstStyle/>
              <a:p>
                <a:pPr>
                  <a:defRPr sz="1600" b="0"/>
                </a:pPr>
                <a:r>
                  <a:rPr lang="it-IT" sz="1600" b="0"/>
                  <a:t>H [kW]</a:t>
                </a:r>
              </a:p>
            </c:rich>
          </c:tx>
          <c:layout/>
        </c:title>
        <c:numFmt formatCode="General" sourceLinked="1"/>
        <c:minorTickMark val="in"/>
        <c:tickLblPos val="nextTo"/>
        <c:spPr>
          <a:ln>
            <a:solidFill>
              <a:schemeClr val="tx1">
                <a:lumMod val="75000"/>
                <a:lumOff val="25000"/>
              </a:schemeClr>
            </a:solidFill>
          </a:ln>
        </c:spPr>
        <c:crossAx val="88125824"/>
        <c:crosses val="autoZero"/>
        <c:crossBetween val="midCat"/>
      </c:valAx>
      <c:valAx>
        <c:axId val="88125824"/>
        <c:scaling>
          <c:orientation val="minMax"/>
          <c:min val="250"/>
        </c:scaling>
        <c:axPos val="l"/>
        <c:majorGridlines>
          <c:spPr>
            <a:ln>
              <a:solidFill>
                <a:schemeClr val="bg1">
                  <a:lumMod val="75000"/>
                </a:schemeClr>
              </a:solidFill>
            </a:ln>
          </c:spPr>
        </c:majorGridlines>
        <c:title>
          <c:tx>
            <c:rich>
              <a:bodyPr/>
              <a:lstStyle/>
              <a:p>
                <a:pPr>
                  <a:defRPr sz="1600" b="0"/>
                </a:pPr>
                <a:r>
                  <a:rPr lang="it-IT" sz="1600" b="0"/>
                  <a:t>T [K]</a:t>
                </a:r>
              </a:p>
            </c:rich>
          </c:tx>
          <c:layout/>
        </c:title>
        <c:numFmt formatCode="General" sourceLinked="1"/>
        <c:tickLblPos val="nextTo"/>
        <c:spPr>
          <a:ln>
            <a:solidFill>
              <a:schemeClr val="tx1">
                <a:lumMod val="75000"/>
                <a:lumOff val="25000"/>
              </a:schemeClr>
            </a:solidFill>
          </a:ln>
        </c:spPr>
        <c:crossAx val="88123648"/>
        <c:crosses val="autoZero"/>
        <c:crossBetween val="midCat"/>
      </c:valAx>
    </c:plotArea>
    <c:legend>
      <c:legendPos val="r"/>
      <c:layout/>
    </c:legend>
    <c:plotVisOnly val="1"/>
  </c:chart>
  <c:printSettings>
    <c:headerFooter/>
    <c:pageMargins b="0.75000000000000411" l="0.70000000000000062" r="0.70000000000000062" t="0.750000000000004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plotArea>
      <c:layout/>
      <c:scatterChart>
        <c:scatterStyle val="lineMarker"/>
        <c:ser>
          <c:idx val="0"/>
          <c:order val="0"/>
          <c:tx>
            <c:strRef>
              <c:f>p_a_PROCEDURA!$J$5</c:f>
              <c:strCache>
                <c:ptCount val="1"/>
                <c:pt idx="0">
                  <c:v>h_1</c:v>
                </c:pt>
              </c:strCache>
            </c:strRef>
          </c:tx>
          <c:spPr>
            <a:ln>
              <a:tailEnd type="arrow"/>
            </a:ln>
          </c:spPr>
          <c:marker>
            <c:symbol val="none"/>
          </c:marker>
          <c:xVal>
            <c:numRef>
              <c:f>p_a_PROCEDURA!$R$5:$S$5</c:f>
              <c:numCache>
                <c:formatCode>General</c:formatCode>
                <c:ptCount val="2"/>
                <c:pt idx="0">
                  <c:v>450</c:v>
                </c:pt>
                <c:pt idx="1">
                  <c:v>270</c:v>
                </c:pt>
              </c:numCache>
            </c:numRef>
          </c:xVal>
          <c:yVal>
            <c:numRef>
              <c:f>p_a_IN_OUT!$E$8:$F$8</c:f>
              <c:numCache>
                <c:formatCode>General</c:formatCode>
                <c:ptCount val="2"/>
                <c:pt idx="0">
                  <c:v>400</c:v>
                </c:pt>
                <c:pt idx="1">
                  <c:v>310</c:v>
                </c:pt>
              </c:numCache>
            </c:numRef>
          </c:yVal>
        </c:ser>
        <c:ser>
          <c:idx val="1"/>
          <c:order val="1"/>
          <c:tx>
            <c:strRef>
              <c:f>p_a_PROCEDURA!$J$6</c:f>
              <c:strCache>
                <c:ptCount val="1"/>
                <c:pt idx="0">
                  <c:v>h_2</c:v>
                </c:pt>
              </c:strCache>
            </c:strRef>
          </c:tx>
          <c:spPr>
            <a:ln>
              <a:tailEnd type="arrow"/>
            </a:ln>
          </c:spPr>
          <c:marker>
            <c:symbol val="none"/>
          </c:marker>
          <c:xVal>
            <c:numRef>
              <c:f>p_a_PROCEDURA!$R$6:$S$6</c:f>
              <c:numCache>
                <c:formatCode>General</c:formatCode>
                <c:ptCount val="2"/>
                <c:pt idx="0">
                  <c:v>100</c:v>
                </c:pt>
                <c:pt idx="1">
                  <c:v>0</c:v>
                </c:pt>
              </c:numCache>
            </c:numRef>
          </c:xVal>
          <c:yVal>
            <c:numRef>
              <c:f>p_a_IN_OUT!$E$9:$F$9</c:f>
              <c:numCache>
                <c:formatCode>General</c:formatCode>
                <c:ptCount val="2"/>
                <c:pt idx="0">
                  <c:v>450</c:v>
                </c:pt>
                <c:pt idx="1">
                  <c:v>350</c:v>
                </c:pt>
              </c:numCache>
            </c:numRef>
          </c:yVal>
        </c:ser>
        <c:ser>
          <c:idx val="2"/>
          <c:order val="2"/>
          <c:tx>
            <c:strRef>
              <c:f>p_a_PROCEDURA!$J$7</c:f>
              <c:strCache>
                <c:ptCount val="1"/>
                <c:pt idx="0">
                  <c:v>h_3</c:v>
                </c:pt>
              </c:strCache>
            </c:strRef>
          </c:tx>
          <c:spPr>
            <a:ln>
              <a:tailEnd type="arrow"/>
            </a:ln>
          </c:spPr>
          <c:marker>
            <c:symbol val="none"/>
          </c:marker>
          <c:xVal>
            <c:numRef>
              <c:f>p_a_PROCEDURA!$R$7:$S$7</c:f>
              <c:numCache>
                <c:formatCode>General</c:formatCode>
                <c:ptCount val="2"/>
                <c:pt idx="0">
                  <c:v>0</c:v>
                </c:pt>
                <c:pt idx="1">
                  <c:v>0</c:v>
                </c:pt>
              </c:numCache>
            </c:numRef>
          </c:xVal>
          <c:yVal>
            <c:numRef>
              <c:f>p_a_IN_OUT!$E$10:$F$10</c:f>
              <c:numCache>
                <c:formatCode>General</c:formatCode>
                <c:ptCount val="2"/>
              </c:numCache>
            </c:numRef>
          </c:yVal>
        </c:ser>
        <c:ser>
          <c:idx val="3"/>
          <c:order val="3"/>
          <c:tx>
            <c:strRef>
              <c:f>p_a_PROCEDURA!$J$8</c:f>
              <c:strCache>
                <c:ptCount val="1"/>
                <c:pt idx="0">
                  <c:v>h_4</c:v>
                </c:pt>
              </c:strCache>
            </c:strRef>
          </c:tx>
          <c:spPr>
            <a:ln>
              <a:tailEnd type="arrow"/>
            </a:ln>
          </c:spPr>
          <c:marker>
            <c:symbol val="none"/>
          </c:marker>
          <c:xVal>
            <c:numRef>
              <c:f>p_a_PROCEDURA!$R$8:$S$8</c:f>
              <c:numCache>
                <c:formatCode>General</c:formatCode>
                <c:ptCount val="2"/>
                <c:pt idx="0">
                  <c:v>0</c:v>
                </c:pt>
                <c:pt idx="1">
                  <c:v>0</c:v>
                </c:pt>
              </c:numCache>
            </c:numRef>
          </c:xVal>
          <c:yVal>
            <c:numRef>
              <c:f>p_a_IN_OUT!$E$11:$F$11</c:f>
              <c:numCache>
                <c:formatCode>General</c:formatCode>
                <c:ptCount val="2"/>
              </c:numCache>
            </c:numRef>
          </c:yVal>
        </c:ser>
        <c:ser>
          <c:idx val="4"/>
          <c:order val="4"/>
          <c:tx>
            <c:strRef>
              <c:f>p_a_PROCEDURA!$J$9</c:f>
              <c:strCache>
                <c:ptCount val="1"/>
                <c:pt idx="0">
                  <c:v>h_5</c:v>
                </c:pt>
              </c:strCache>
            </c:strRef>
          </c:tx>
          <c:spPr>
            <a:ln>
              <a:tailEnd type="arrow"/>
            </a:ln>
          </c:spPr>
          <c:marker>
            <c:symbol val="none"/>
          </c:marker>
          <c:xVal>
            <c:numRef>
              <c:f>p_a_PROCEDURA!$R$9:$S$9</c:f>
              <c:numCache>
                <c:formatCode>General</c:formatCode>
                <c:ptCount val="2"/>
                <c:pt idx="0">
                  <c:v>0</c:v>
                </c:pt>
                <c:pt idx="1">
                  <c:v>0</c:v>
                </c:pt>
              </c:numCache>
            </c:numRef>
          </c:xVal>
          <c:yVal>
            <c:numRef>
              <c:f>p_a_IN_OUT!$E$12:$F$12</c:f>
              <c:numCache>
                <c:formatCode>General</c:formatCode>
                <c:ptCount val="2"/>
              </c:numCache>
            </c:numRef>
          </c:yVal>
        </c:ser>
        <c:ser>
          <c:idx val="5"/>
          <c:order val="5"/>
          <c:tx>
            <c:strRef>
              <c:f>p_a_PROCEDURA!$J$10</c:f>
              <c:strCache>
                <c:ptCount val="1"/>
                <c:pt idx="0">
                  <c:v>h_6</c:v>
                </c:pt>
              </c:strCache>
            </c:strRef>
          </c:tx>
          <c:spPr>
            <a:ln>
              <a:tailEnd type="arrow"/>
            </a:ln>
          </c:spPr>
          <c:marker>
            <c:symbol val="none"/>
          </c:marker>
          <c:xVal>
            <c:numRef>
              <c:f>p_a_PROCEDURA!$R$10:$S$10</c:f>
              <c:numCache>
                <c:formatCode>General</c:formatCode>
                <c:ptCount val="2"/>
                <c:pt idx="0">
                  <c:v>0</c:v>
                </c:pt>
                <c:pt idx="1">
                  <c:v>0</c:v>
                </c:pt>
              </c:numCache>
            </c:numRef>
          </c:xVal>
          <c:yVal>
            <c:numRef>
              <c:f>p_a_IN_OUT!$E$13:$F$13</c:f>
              <c:numCache>
                <c:formatCode>General</c:formatCode>
                <c:ptCount val="2"/>
              </c:numCache>
            </c:numRef>
          </c:yVal>
        </c:ser>
        <c:ser>
          <c:idx val="6"/>
          <c:order val="6"/>
          <c:tx>
            <c:strRef>
              <c:f>p_a_PROCEDURA!$J$12</c:f>
              <c:strCache>
                <c:ptCount val="1"/>
                <c:pt idx="0">
                  <c:v>c_1</c:v>
                </c:pt>
              </c:strCache>
            </c:strRef>
          </c:tx>
          <c:spPr>
            <a:ln>
              <a:tailEnd type="arrow"/>
            </a:ln>
          </c:spPr>
          <c:marker>
            <c:symbol val="none"/>
          </c:marker>
          <c:xVal>
            <c:numRef>
              <c:f>p_a_PROCEDURA!$R$12:$S$12</c:f>
              <c:numCache>
                <c:formatCode>General</c:formatCode>
                <c:ptCount val="2"/>
                <c:pt idx="0">
                  <c:v>190</c:v>
                </c:pt>
                <c:pt idx="1">
                  <c:v>352</c:v>
                </c:pt>
              </c:numCache>
            </c:numRef>
          </c:xVal>
          <c:yVal>
            <c:numRef>
              <c:f>p_a_IN_OUT!$E$15:$F$15</c:f>
              <c:numCache>
                <c:formatCode>General</c:formatCode>
                <c:ptCount val="2"/>
                <c:pt idx="0">
                  <c:v>300</c:v>
                </c:pt>
                <c:pt idx="1">
                  <c:v>390</c:v>
                </c:pt>
              </c:numCache>
            </c:numRef>
          </c:yVal>
        </c:ser>
        <c:ser>
          <c:idx val="7"/>
          <c:order val="7"/>
          <c:tx>
            <c:strRef>
              <c:f>p_a_PROCEDURA!$J$13</c:f>
              <c:strCache>
                <c:ptCount val="1"/>
                <c:pt idx="0">
                  <c:v>c_2</c:v>
                </c:pt>
              </c:strCache>
            </c:strRef>
          </c:tx>
          <c:spPr>
            <a:ln>
              <a:tailEnd type="arrow"/>
            </a:ln>
          </c:spPr>
          <c:marker>
            <c:symbol val="none"/>
          </c:marker>
          <c:xVal>
            <c:numRef>
              <c:f>p_a_PROCEDURA!$R$13:$S$13</c:f>
              <c:numCache>
                <c:formatCode>General</c:formatCode>
                <c:ptCount val="2"/>
                <c:pt idx="0">
                  <c:v>970</c:v>
                </c:pt>
                <c:pt idx="1">
                  <c:v>1130</c:v>
                </c:pt>
              </c:numCache>
            </c:numRef>
          </c:xVal>
          <c:yVal>
            <c:numRef>
              <c:f>p_a_IN_OUT!$E$16:$F$16</c:f>
              <c:numCache>
                <c:formatCode>General</c:formatCode>
                <c:ptCount val="2"/>
                <c:pt idx="0">
                  <c:v>330</c:v>
                </c:pt>
                <c:pt idx="1">
                  <c:v>370</c:v>
                </c:pt>
              </c:numCache>
            </c:numRef>
          </c:yVal>
        </c:ser>
        <c:ser>
          <c:idx val="8"/>
          <c:order val="8"/>
          <c:tx>
            <c:strRef>
              <c:f>p_a_PROCEDURA!$J$14</c:f>
              <c:strCache>
                <c:ptCount val="1"/>
                <c:pt idx="0">
                  <c:v>c_3</c:v>
                </c:pt>
              </c:strCache>
            </c:strRef>
          </c:tx>
          <c:spPr>
            <a:ln>
              <a:tailEnd type="arrow"/>
            </a:ln>
          </c:spPr>
          <c:marker>
            <c:symbol val="none"/>
          </c:marker>
          <c:xVal>
            <c:numRef>
              <c:f>p_a_PROCEDURA!$R$14:$S$14</c:f>
              <c:numCache>
                <c:formatCode>General</c:formatCode>
                <c:ptCount val="2"/>
                <c:pt idx="0">
                  <c:v>0</c:v>
                </c:pt>
                <c:pt idx="1">
                  <c:v>0</c:v>
                </c:pt>
              </c:numCache>
            </c:numRef>
          </c:xVal>
          <c:yVal>
            <c:numRef>
              <c:f>p_a_IN_OUT!$E$17:$F$17</c:f>
              <c:numCache>
                <c:formatCode>General</c:formatCode>
                <c:ptCount val="2"/>
              </c:numCache>
            </c:numRef>
          </c:yVal>
        </c:ser>
        <c:ser>
          <c:idx val="9"/>
          <c:order val="9"/>
          <c:tx>
            <c:strRef>
              <c:f>p_a_PROCEDURA!$J$15</c:f>
              <c:strCache>
                <c:ptCount val="1"/>
                <c:pt idx="0">
                  <c:v>c_4</c:v>
                </c:pt>
              </c:strCache>
            </c:strRef>
          </c:tx>
          <c:spPr>
            <a:ln>
              <a:tailEnd type="arrow"/>
            </a:ln>
          </c:spPr>
          <c:marker>
            <c:symbol val="none"/>
          </c:marker>
          <c:xVal>
            <c:numRef>
              <c:f>p_a_PROCEDURA!$R$15:$S$15</c:f>
              <c:numCache>
                <c:formatCode>General</c:formatCode>
                <c:ptCount val="2"/>
                <c:pt idx="0">
                  <c:v>0</c:v>
                </c:pt>
                <c:pt idx="1">
                  <c:v>0</c:v>
                </c:pt>
              </c:numCache>
            </c:numRef>
          </c:xVal>
          <c:yVal>
            <c:numRef>
              <c:f>p_a_IN_OUT!$E$18:$F$18</c:f>
              <c:numCache>
                <c:formatCode>General</c:formatCode>
                <c:ptCount val="2"/>
              </c:numCache>
            </c:numRef>
          </c:yVal>
        </c:ser>
        <c:ser>
          <c:idx val="10"/>
          <c:order val="10"/>
          <c:tx>
            <c:strRef>
              <c:f>p_a_PROCEDURA!$J$16</c:f>
              <c:strCache>
                <c:ptCount val="1"/>
                <c:pt idx="0">
                  <c:v>c_5</c:v>
                </c:pt>
              </c:strCache>
            </c:strRef>
          </c:tx>
          <c:spPr>
            <a:ln>
              <a:tailEnd type="arrow"/>
            </a:ln>
          </c:spPr>
          <c:marker>
            <c:symbol val="none"/>
          </c:marker>
          <c:xVal>
            <c:numRef>
              <c:f>p_a_PROCEDURA!$R$16:$S$16</c:f>
              <c:numCache>
                <c:formatCode>General</c:formatCode>
                <c:ptCount val="2"/>
                <c:pt idx="0">
                  <c:v>0</c:v>
                </c:pt>
                <c:pt idx="1">
                  <c:v>0</c:v>
                </c:pt>
              </c:numCache>
            </c:numRef>
          </c:xVal>
          <c:yVal>
            <c:numRef>
              <c:f>p_a_IN_OUT!$E$19:$F$19</c:f>
              <c:numCache>
                <c:formatCode>General</c:formatCode>
                <c:ptCount val="2"/>
              </c:numCache>
            </c:numRef>
          </c:yVal>
        </c:ser>
        <c:ser>
          <c:idx val="11"/>
          <c:order val="11"/>
          <c:tx>
            <c:strRef>
              <c:f>p_a_PROCEDURA!$J$17</c:f>
              <c:strCache>
                <c:ptCount val="1"/>
                <c:pt idx="0">
                  <c:v>c_6</c:v>
                </c:pt>
              </c:strCache>
            </c:strRef>
          </c:tx>
          <c:spPr>
            <a:ln>
              <a:tailEnd type="arrow"/>
            </a:ln>
          </c:spPr>
          <c:marker>
            <c:symbol val="none"/>
          </c:marker>
          <c:xVal>
            <c:numRef>
              <c:f>p_a_PROCEDURA!$R$17:$S$17</c:f>
              <c:numCache>
                <c:formatCode>General</c:formatCode>
                <c:ptCount val="2"/>
                <c:pt idx="0">
                  <c:v>0</c:v>
                </c:pt>
                <c:pt idx="1">
                  <c:v>0</c:v>
                </c:pt>
              </c:numCache>
            </c:numRef>
          </c:xVal>
          <c:yVal>
            <c:numRef>
              <c:f>p_a_IN_OUT!$E$20:$F$20</c:f>
              <c:numCache>
                <c:formatCode>General</c:formatCode>
                <c:ptCount val="2"/>
              </c:numCache>
            </c:numRef>
          </c:yVal>
        </c:ser>
        <c:axId val="90215552"/>
        <c:axId val="90217088"/>
      </c:scatterChart>
      <c:valAx>
        <c:axId val="90215552"/>
        <c:scaling>
          <c:orientation val="minMax"/>
        </c:scaling>
        <c:axPos val="b"/>
        <c:numFmt formatCode="General" sourceLinked="1"/>
        <c:tickLblPos val="nextTo"/>
        <c:crossAx val="90217088"/>
        <c:crosses val="autoZero"/>
        <c:crossBetween val="midCat"/>
      </c:valAx>
      <c:valAx>
        <c:axId val="90217088"/>
        <c:scaling>
          <c:orientation val="minMax"/>
          <c:min val="250"/>
        </c:scaling>
        <c:axPos val="l"/>
        <c:majorGridlines/>
        <c:numFmt formatCode="General" sourceLinked="1"/>
        <c:tickLblPos val="nextTo"/>
        <c:crossAx val="90215552"/>
        <c:crosses val="autoZero"/>
        <c:crossBetween val="midCat"/>
      </c:valAx>
    </c:plotArea>
    <c:legend>
      <c:legendPos val="r"/>
      <c:layout/>
      <c:txPr>
        <a:bodyPr/>
        <a:lstStyle/>
        <a:p>
          <a:pPr>
            <a:defRPr sz="1100"/>
          </a:pPr>
          <a:endParaRPr lang="it-IT"/>
        </a:p>
      </c:txPr>
    </c:legend>
    <c:plotVisOnly val="1"/>
  </c:chart>
  <c:printSettings>
    <c:headerFooter/>
    <c:pageMargins b="0.75000000000000455" l="0.70000000000000062" r="0.70000000000000062" t="0.750000000000004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plotArea>
      <c:layout/>
      <c:scatterChart>
        <c:scatterStyle val="lineMarker"/>
        <c:ser>
          <c:idx val="0"/>
          <c:order val="0"/>
          <c:tx>
            <c:v>hot_stream</c:v>
          </c:tx>
          <c:spPr>
            <a:ln>
              <a:solidFill>
                <a:srgbClr val="FF3300"/>
              </a:solidFill>
            </a:ln>
          </c:spPr>
          <c:marker>
            <c:symbol val="circle"/>
            <c:size val="7"/>
            <c:spPr>
              <a:noFill/>
              <a:ln>
                <a:solidFill>
                  <a:srgbClr val="C00000"/>
                </a:solidFill>
              </a:ln>
            </c:spPr>
          </c:marker>
          <c:dLbls>
            <c:txPr>
              <a:bodyPr/>
              <a:lstStyle/>
              <a:p>
                <a:pPr>
                  <a:defRPr sz="1600"/>
                </a:pPr>
                <a:endParaRPr lang="it-IT"/>
              </a:p>
            </c:txPr>
            <c:dLblPos val="t"/>
            <c:showVal val="1"/>
            <c:showCatName val="1"/>
          </c:dLbls>
          <c:xVal>
            <c:numRef>
              <c:f>p_a_PROCEDURA!$O$37:$O$47</c:f>
              <c:numCache>
                <c:formatCode>General</c:formatCode>
                <c:ptCount val="11"/>
                <c:pt idx="0">
                  <c:v>280</c:v>
                </c:pt>
                <c:pt idx="1">
                  <c:v>230</c:v>
                </c:pt>
                <c:pt idx="2">
                  <c:v>80</c:v>
                </c:pt>
                <c:pt idx="3">
                  <c:v>0</c:v>
                </c:pt>
                <c:pt idx="4">
                  <c:v>#N/A</c:v>
                </c:pt>
                <c:pt idx="5">
                  <c:v>#N/A</c:v>
                </c:pt>
                <c:pt idx="6">
                  <c:v>#N/A</c:v>
                </c:pt>
                <c:pt idx="7">
                  <c:v>#N/A</c:v>
                </c:pt>
                <c:pt idx="8">
                  <c:v>#N/A</c:v>
                </c:pt>
                <c:pt idx="9">
                  <c:v>#N/A</c:v>
                </c:pt>
                <c:pt idx="10">
                  <c:v>#N/A</c:v>
                </c:pt>
              </c:numCache>
            </c:numRef>
          </c:xVal>
          <c:yVal>
            <c:numRef>
              <c:f>p_a_PROCEDURA!$P$37:$P$47</c:f>
              <c:numCache>
                <c:formatCode>General</c:formatCode>
                <c:ptCount val="11"/>
                <c:pt idx="0">
                  <c:v>450</c:v>
                </c:pt>
                <c:pt idx="1">
                  <c:v>400</c:v>
                </c:pt>
                <c:pt idx="2">
                  <c:v>350</c:v>
                </c:pt>
                <c:pt idx="3">
                  <c:v>310</c:v>
                </c:pt>
                <c:pt idx="4">
                  <c:v>0</c:v>
                </c:pt>
                <c:pt idx="5">
                  <c:v>0</c:v>
                </c:pt>
                <c:pt idx="6">
                  <c:v>0</c:v>
                </c:pt>
                <c:pt idx="7">
                  <c:v>0</c:v>
                </c:pt>
                <c:pt idx="8">
                  <c:v>0</c:v>
                </c:pt>
                <c:pt idx="9">
                  <c:v>0</c:v>
                </c:pt>
                <c:pt idx="10">
                  <c:v>0</c:v>
                </c:pt>
              </c:numCache>
            </c:numRef>
          </c:yVal>
        </c:ser>
        <c:ser>
          <c:idx val="1"/>
          <c:order val="1"/>
          <c:tx>
            <c:v>cold_stream</c:v>
          </c:tx>
          <c:spPr>
            <a:ln>
              <a:solidFill>
                <a:srgbClr val="0070C0"/>
              </a:solidFill>
            </a:ln>
          </c:spPr>
          <c:marker>
            <c:symbol val="circle"/>
            <c:size val="7"/>
            <c:spPr>
              <a:noFill/>
              <a:ln>
                <a:solidFill>
                  <a:schemeClr val="tx2"/>
                </a:solidFill>
              </a:ln>
            </c:spPr>
          </c:marker>
          <c:dLbls>
            <c:txPr>
              <a:bodyPr/>
              <a:lstStyle/>
              <a:p>
                <a:pPr>
                  <a:defRPr sz="1600"/>
                </a:pPr>
                <a:endParaRPr lang="it-IT"/>
              </a:p>
            </c:txPr>
            <c:dLblPos val="r"/>
            <c:showVal val="1"/>
            <c:showCatName val="1"/>
          </c:dLbls>
          <c:xVal>
            <c:numRef>
              <c:f>p_a_PROCEDURA!$O$63:$O$73</c:f>
              <c:numCache>
                <c:formatCode>General</c:formatCode>
                <c:ptCount val="11"/>
                <c:pt idx="0">
                  <c:v>328</c:v>
                </c:pt>
                <c:pt idx="1">
                  <c:v>292</c:v>
                </c:pt>
                <c:pt idx="2">
                  <c:v>60</c:v>
                </c:pt>
                <c:pt idx="3">
                  <c:v>6</c:v>
                </c:pt>
                <c:pt idx="4">
                  <c:v>#N/A</c:v>
                </c:pt>
                <c:pt idx="5">
                  <c:v>#N/A</c:v>
                </c:pt>
                <c:pt idx="6">
                  <c:v>#N/A</c:v>
                </c:pt>
                <c:pt idx="7">
                  <c:v>#N/A</c:v>
                </c:pt>
                <c:pt idx="8">
                  <c:v>#N/A</c:v>
                </c:pt>
                <c:pt idx="9">
                  <c:v>#N/A</c:v>
                </c:pt>
                <c:pt idx="10">
                  <c:v>#N/A</c:v>
                </c:pt>
              </c:numCache>
            </c:numRef>
          </c:xVal>
          <c:yVal>
            <c:numRef>
              <c:f>p_a_PROCEDURA!$P$63:$P$73</c:f>
              <c:numCache>
                <c:formatCode>General</c:formatCode>
                <c:ptCount val="11"/>
                <c:pt idx="0">
                  <c:v>390</c:v>
                </c:pt>
                <c:pt idx="1">
                  <c:v>370</c:v>
                </c:pt>
                <c:pt idx="2">
                  <c:v>330</c:v>
                </c:pt>
                <c:pt idx="3">
                  <c:v>300</c:v>
                </c:pt>
                <c:pt idx="4">
                  <c:v>#N/A</c:v>
                </c:pt>
                <c:pt idx="5">
                  <c:v>#N/A</c:v>
                </c:pt>
                <c:pt idx="6">
                  <c:v>#N/A</c:v>
                </c:pt>
                <c:pt idx="7">
                  <c:v>#N/A</c:v>
                </c:pt>
                <c:pt idx="8">
                  <c:v>#N/A</c:v>
                </c:pt>
                <c:pt idx="9">
                  <c:v>#N/A</c:v>
                </c:pt>
                <c:pt idx="10">
                  <c:v>#N/A</c:v>
                </c:pt>
              </c:numCache>
            </c:numRef>
          </c:yVal>
        </c:ser>
        <c:axId val="90242432"/>
        <c:axId val="90276992"/>
      </c:scatterChart>
      <c:valAx>
        <c:axId val="90242432"/>
        <c:scaling>
          <c:orientation val="minMax"/>
        </c:scaling>
        <c:axPos val="b"/>
        <c:numFmt formatCode="General" sourceLinked="1"/>
        <c:tickLblPos val="nextTo"/>
        <c:crossAx val="90276992"/>
        <c:crosses val="autoZero"/>
        <c:crossBetween val="midCat"/>
      </c:valAx>
      <c:valAx>
        <c:axId val="90276992"/>
        <c:scaling>
          <c:orientation val="minMax"/>
          <c:min val="250"/>
        </c:scaling>
        <c:axPos val="l"/>
        <c:majorGridlines/>
        <c:numFmt formatCode="General" sourceLinked="1"/>
        <c:tickLblPos val="nextTo"/>
        <c:crossAx val="90242432"/>
        <c:crosses val="autoZero"/>
        <c:crossBetween val="midCat"/>
      </c:valAx>
    </c:plotArea>
    <c:legend>
      <c:legendPos val="r"/>
      <c:layout/>
      <c:txPr>
        <a:bodyPr/>
        <a:lstStyle/>
        <a:p>
          <a:pPr>
            <a:defRPr sz="1600"/>
          </a:pPr>
          <a:endParaRPr lang="it-IT"/>
        </a:p>
      </c:txPr>
    </c:legend>
    <c:plotVisOnly val="1"/>
  </c:chart>
  <c:printSettings>
    <c:headerFooter/>
    <c:pageMargins b="0.75000000000000455" l="0.70000000000000062" r="0.70000000000000062" t="0.750000000000004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2400" b="0"/>
            </a:pPr>
            <a:r>
              <a:rPr lang="it-IT" sz="2400" b="0"/>
              <a:t>Grand Composite Curve</a:t>
            </a:r>
          </a:p>
        </c:rich>
      </c:tx>
    </c:title>
    <c:plotArea>
      <c:layout/>
      <c:scatterChart>
        <c:scatterStyle val="lineMarker"/>
        <c:ser>
          <c:idx val="0"/>
          <c:order val="0"/>
          <c:spPr>
            <a:ln>
              <a:solidFill>
                <a:schemeClr val="accent2">
                  <a:lumMod val="75000"/>
                </a:schemeClr>
              </a:solidFill>
            </a:ln>
          </c:spPr>
          <c:marker>
            <c:symbol val="circle"/>
            <c:size val="7"/>
            <c:spPr>
              <a:noFill/>
              <a:ln>
                <a:solidFill>
                  <a:schemeClr val="accent2">
                    <a:lumMod val="50000"/>
                  </a:schemeClr>
                </a:solidFill>
              </a:ln>
            </c:spPr>
          </c:marker>
          <c:dLbls>
            <c:txPr>
              <a:bodyPr/>
              <a:lstStyle/>
              <a:p>
                <a:pPr>
                  <a:defRPr sz="1600"/>
                </a:pPr>
                <a:endParaRPr lang="it-IT"/>
              </a:p>
            </c:txPr>
            <c:showCatName val="1"/>
          </c:dLbls>
          <c:xVal>
            <c:numRef>
              <c:f>p_a_PROCEDURA!$AC$115:$AC$138</c:f>
              <c:numCache>
                <c:formatCode>General</c:formatCode>
                <c:ptCount val="24"/>
                <c:pt idx="0">
                  <c:v>48</c:v>
                </c:pt>
                <c:pt idx="1">
                  <c:v>98</c:v>
                </c:pt>
                <c:pt idx="2">
                  <c:v>122</c:v>
                </c:pt>
                <c:pt idx="3">
                  <c:v>38</c:v>
                </c:pt>
                <c:pt idx="4">
                  <c:v>0</c:v>
                </c:pt>
                <c:pt idx="5">
                  <c:v>6</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numCache>
            </c:numRef>
          </c:xVal>
          <c:yVal>
            <c:numRef>
              <c:f>p_a_PROCEDURA!$AD$115:$AD$138</c:f>
              <c:numCache>
                <c:formatCode>General</c:formatCode>
                <c:ptCount val="24"/>
                <c:pt idx="0">
                  <c:v>445</c:v>
                </c:pt>
                <c:pt idx="1">
                  <c:v>395</c:v>
                </c:pt>
                <c:pt idx="2">
                  <c:v>375</c:v>
                </c:pt>
                <c:pt idx="3">
                  <c:v>345</c:v>
                </c:pt>
                <c:pt idx="4">
                  <c:v>335</c:v>
                </c:pt>
                <c:pt idx="5">
                  <c:v>305</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yVal>
        </c:ser>
        <c:axId val="90289664"/>
        <c:axId val="90291200"/>
      </c:scatterChart>
      <c:valAx>
        <c:axId val="90289664"/>
        <c:scaling>
          <c:orientation val="minMax"/>
        </c:scaling>
        <c:axPos val="b"/>
        <c:numFmt formatCode="General" sourceLinked="1"/>
        <c:tickLblPos val="nextTo"/>
        <c:crossAx val="90291200"/>
        <c:crosses val="autoZero"/>
        <c:crossBetween val="midCat"/>
      </c:valAx>
      <c:valAx>
        <c:axId val="90291200"/>
        <c:scaling>
          <c:orientation val="minMax"/>
          <c:min val="250"/>
        </c:scaling>
        <c:axPos val="l"/>
        <c:majorGridlines/>
        <c:numFmt formatCode="General" sourceLinked="1"/>
        <c:tickLblPos val="nextTo"/>
        <c:crossAx val="90289664"/>
        <c:crosses val="autoZero"/>
        <c:crossBetween val="midCat"/>
      </c:valAx>
    </c:plotArea>
    <c:legend>
      <c:legendPos val="r"/>
      <c:txPr>
        <a:bodyPr/>
        <a:lstStyle/>
        <a:p>
          <a:pPr>
            <a:defRPr sz="1100"/>
          </a:pPr>
          <a:endParaRPr lang="it-IT"/>
        </a:p>
      </c:txPr>
    </c:legend>
    <c:plotVisOnly val="1"/>
  </c:chart>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28</xdr:col>
      <xdr:colOff>340180</xdr:colOff>
      <xdr:row>5</xdr:row>
      <xdr:rowOff>102056</xdr:rowOff>
    </xdr:from>
    <xdr:to>
      <xdr:col>37</xdr:col>
      <xdr:colOff>333375</xdr:colOff>
      <xdr:row>25</xdr:row>
      <xdr:rowOff>119063</xdr:rowOff>
    </xdr:to>
    <xdr:graphicFrame macro="">
      <xdr:nvGraphicFramePr>
        <xdr:cNvPr id="2" name="Gra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340179</xdr:colOff>
      <xdr:row>27</xdr:row>
      <xdr:rowOff>163285</xdr:rowOff>
    </xdr:from>
    <xdr:to>
      <xdr:col>28</xdr:col>
      <xdr:colOff>523875</xdr:colOff>
      <xdr:row>60</xdr:row>
      <xdr:rowOff>119063</xdr:rowOff>
    </xdr:to>
    <xdr:graphicFrame macro="">
      <xdr:nvGraphicFramePr>
        <xdr:cNvPr id="3" name="Gra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20</xdr:col>
      <xdr:colOff>152977</xdr:colOff>
      <xdr:row>2</xdr:row>
      <xdr:rowOff>133350</xdr:rowOff>
    </xdr:from>
    <xdr:to>
      <xdr:col>28</xdr:col>
      <xdr:colOff>483177</xdr:colOff>
      <xdr:row>17</xdr:row>
      <xdr:rowOff>79375</xdr:rowOff>
    </xdr:to>
    <xdr:graphicFrame macro="">
      <xdr:nvGraphicFramePr>
        <xdr:cNvPr id="2" name="Gra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396874</xdr:colOff>
      <xdr:row>23</xdr:row>
      <xdr:rowOff>49068</xdr:rowOff>
    </xdr:from>
    <xdr:to>
      <xdr:col>53</xdr:col>
      <xdr:colOff>152978</xdr:colOff>
      <xdr:row>68</xdr:row>
      <xdr:rowOff>106795</xdr:rowOff>
    </xdr:to>
    <xdr:graphicFrame macro="">
      <xdr:nvGraphicFramePr>
        <xdr:cNvPr id="3" name="Gra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311729</xdr:colOff>
      <xdr:row>111</xdr:row>
      <xdr:rowOff>232145</xdr:rowOff>
    </xdr:from>
    <xdr:to>
      <xdr:col>40</xdr:col>
      <xdr:colOff>381000</xdr:colOff>
      <xdr:row>137</xdr:row>
      <xdr:rowOff>121226</xdr:rowOff>
    </xdr:to>
    <xdr:graphicFrame macro="">
      <xdr:nvGraphicFramePr>
        <xdr:cNvPr id="4" name="Gra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tabColor rgb="FFFFC000"/>
  </sheetPr>
  <dimension ref="A1:AP298"/>
  <sheetViews>
    <sheetView tabSelected="1" zoomScale="40" zoomScaleNormal="40" workbookViewId="0">
      <selection activeCell="H24" sqref="H24"/>
    </sheetView>
  </sheetViews>
  <sheetFormatPr defaultColWidth="9.109375" defaultRowHeight="14.4"/>
  <cols>
    <col min="1" max="1" width="3.88671875" style="72" customWidth="1"/>
    <col min="2" max="2" width="12.44140625" style="72" customWidth="1"/>
    <col min="3" max="3" width="8.6640625" style="72" customWidth="1"/>
    <col min="4" max="4" width="8.109375" style="72" customWidth="1"/>
    <col min="5" max="5" width="7.88671875" style="72" customWidth="1"/>
    <col min="6" max="6" width="8.33203125" style="72" customWidth="1"/>
    <col min="7" max="7" width="5" style="72" customWidth="1"/>
    <col min="8" max="8" width="12.44140625" style="72" customWidth="1"/>
    <col min="9" max="9" width="4.109375" style="72" customWidth="1"/>
    <col min="10" max="10" width="4.33203125" style="72" customWidth="1"/>
    <col min="11" max="11" width="17.109375" style="72" customWidth="1"/>
    <col min="12" max="12" width="14.5546875" style="72" customWidth="1"/>
    <col min="13" max="13" width="11.44140625" style="72" customWidth="1"/>
    <col min="14" max="14" width="13.6640625" style="72" customWidth="1"/>
    <col min="15" max="15" width="13.88671875" style="72" customWidth="1"/>
    <col min="16" max="16" width="15.33203125" style="72" customWidth="1"/>
    <col min="17" max="17" width="14" style="72" customWidth="1"/>
    <col min="18" max="18" width="20.88671875" style="72" customWidth="1"/>
    <col min="19" max="19" width="20.6640625" style="72" customWidth="1"/>
    <col min="20" max="20" width="11.88671875" style="72" customWidth="1"/>
    <col min="21" max="21" width="12" style="72" customWidth="1"/>
    <col min="22" max="22" width="14.33203125" style="72" customWidth="1"/>
    <col min="23" max="23" width="9.109375" style="72"/>
    <col min="24" max="24" width="6" style="72" customWidth="1"/>
    <col min="25" max="25" width="19" style="72" customWidth="1"/>
    <col min="26" max="26" width="17.109375" style="72" customWidth="1"/>
    <col min="27" max="27" width="12" style="72" customWidth="1"/>
    <col min="28" max="28" width="12.33203125" style="72" customWidth="1"/>
    <col min="29" max="29" width="11.5546875" style="72" customWidth="1"/>
    <col min="30" max="30" width="15.88671875" style="72" customWidth="1"/>
    <col min="31" max="31" width="13.88671875" style="72" customWidth="1"/>
    <col min="32" max="32" width="12.6640625" style="72" customWidth="1"/>
    <col min="33" max="33" width="16.6640625" style="72" customWidth="1"/>
    <col min="34" max="16384" width="9.109375" style="72"/>
  </cols>
  <sheetData>
    <row r="1" spans="2:41" s="92" customFormat="1" ht="42" customHeight="1">
      <c r="B1" s="448" t="s">
        <v>94</v>
      </c>
      <c r="C1" s="449"/>
      <c r="D1" s="449"/>
      <c r="E1" s="449"/>
      <c r="F1" s="449"/>
      <c r="G1" s="449"/>
      <c r="H1" s="450"/>
    </row>
    <row r="2" spans="2:41" s="92" customFormat="1"/>
    <row r="3" spans="2:41" s="92" customFormat="1" ht="24" thickBot="1">
      <c r="B3" s="451" t="s">
        <v>8</v>
      </c>
      <c r="C3" s="207"/>
      <c r="D3" s="207"/>
      <c r="E3" s="207"/>
      <c r="F3" s="207"/>
      <c r="G3" s="207"/>
      <c r="H3" s="207"/>
      <c r="J3" s="399" t="s">
        <v>65</v>
      </c>
      <c r="K3" s="400"/>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c r="AK3" s="207"/>
      <c r="AL3" s="207"/>
      <c r="AM3" s="207"/>
      <c r="AN3" s="207"/>
      <c r="AO3" s="207"/>
    </row>
    <row r="4" spans="2:41" s="92" customFormat="1">
      <c r="B4" s="312"/>
      <c r="C4" s="311"/>
      <c r="D4" s="311"/>
      <c r="E4" s="311"/>
      <c r="F4" s="311"/>
      <c r="G4" s="311"/>
      <c r="H4" s="311"/>
      <c r="I4" s="369"/>
      <c r="J4" s="312"/>
      <c r="Q4" s="93"/>
      <c r="R4" s="93"/>
      <c r="S4" s="93"/>
      <c r="T4" s="93"/>
      <c r="U4" s="93"/>
      <c r="V4" s="93"/>
      <c r="W4" s="93"/>
      <c r="X4" s="93"/>
      <c r="Y4" s="93"/>
      <c r="Z4" s="93"/>
      <c r="AA4" s="93"/>
      <c r="AB4" s="93"/>
      <c r="AC4" s="93"/>
      <c r="AD4" s="93"/>
      <c r="AE4" s="93"/>
      <c r="AF4" s="93"/>
      <c r="AG4" s="93"/>
      <c r="AH4" s="93"/>
      <c r="AI4" s="93"/>
      <c r="AJ4" s="93"/>
      <c r="AK4" s="93"/>
      <c r="AL4" s="93"/>
      <c r="AM4" s="93"/>
      <c r="AN4" s="7"/>
      <c r="AO4" s="355"/>
    </row>
    <row r="5" spans="2:41" ht="21.6" thickBot="1">
      <c r="B5" s="140" t="s">
        <v>80</v>
      </c>
      <c r="C5" s="122"/>
      <c r="D5" s="122"/>
      <c r="E5" s="122"/>
      <c r="F5" s="122"/>
      <c r="G5" s="122"/>
      <c r="H5" s="123"/>
      <c r="J5" s="209"/>
      <c r="K5" s="117" t="s">
        <v>28</v>
      </c>
      <c r="L5" s="96"/>
      <c r="M5" s="96"/>
      <c r="N5" s="96"/>
      <c r="O5" s="96"/>
      <c r="P5" s="117" t="s">
        <v>40</v>
      </c>
      <c r="Q5" s="393" t="s">
        <v>87</v>
      </c>
      <c r="R5" s="394"/>
      <c r="S5" s="394"/>
      <c r="T5" s="394"/>
      <c r="U5" s="394"/>
      <c r="V5" s="317"/>
      <c r="W5" s="316"/>
      <c r="X5" s="96"/>
      <c r="Y5" s="116" t="s">
        <v>92</v>
      </c>
      <c r="Z5" s="308"/>
      <c r="AA5" s="315"/>
      <c r="AB5" s="315"/>
      <c r="AC5" s="315"/>
      <c r="AD5" s="315"/>
      <c r="AE5" s="315"/>
      <c r="AF5" s="315"/>
      <c r="AG5" s="315"/>
      <c r="AH5" s="309"/>
      <c r="AI5" s="309"/>
      <c r="AJ5" s="309"/>
      <c r="AK5" s="309"/>
      <c r="AL5" s="309"/>
      <c r="AM5" s="309"/>
      <c r="AN5" s="354"/>
      <c r="AO5" s="310"/>
    </row>
    <row r="6" spans="2:41" ht="21" customHeight="1">
      <c r="B6" s="321" t="s">
        <v>97</v>
      </c>
      <c r="C6" s="114" t="s">
        <v>21</v>
      </c>
      <c r="D6" s="114" t="s">
        <v>23</v>
      </c>
      <c r="E6" s="114" t="s">
        <v>25</v>
      </c>
      <c r="F6" s="115" t="s">
        <v>27</v>
      </c>
      <c r="G6" s="124"/>
      <c r="H6" s="391" t="s">
        <v>95</v>
      </c>
      <c r="I6" s="93"/>
      <c r="J6" s="275"/>
      <c r="K6" s="142" t="str">
        <f>+p_a_PROCEDURA!K3</f>
        <v>C</v>
      </c>
      <c r="L6" s="142" t="str">
        <f>+p_a_PROCEDURA!L3</f>
        <v>H_in</v>
      </c>
      <c r="M6" s="142" t="str">
        <f>+p_a_PROCEDURA!M3</f>
        <v>H_out</v>
      </c>
      <c r="N6" s="142" t="str">
        <f>+p_a_PROCEDURA!N3</f>
        <v>∆H</v>
      </c>
      <c r="O6" s="142"/>
      <c r="P6" s="142" t="str">
        <f>+p_a_PROCEDURA!C35</f>
        <v>Tsup</v>
      </c>
      <c r="Q6" s="126" t="str">
        <f>+p_a_PROCEDURA!D35</f>
        <v>Tinf</v>
      </c>
      <c r="R6" s="126" t="str">
        <f>+p_a_PROCEDURA!L35</f>
        <v>C_tot_h</v>
      </c>
      <c r="S6" s="143" t="str">
        <f>+p_a_PROCEDURA!M35</f>
        <v>∆H</v>
      </c>
      <c r="T6" s="126" t="str">
        <f>+p_a_PROCEDURA!C60</f>
        <v>Tsup</v>
      </c>
      <c r="U6" s="126" t="str">
        <f>+p_a_PROCEDURA!D60</f>
        <v>Tinf</v>
      </c>
      <c r="V6" s="126" t="str">
        <f>+p_a_PROCEDURA!L60</f>
        <v>C_tot_c</v>
      </c>
      <c r="W6" s="126" t="str">
        <f>+p_a_PROCEDURA!M60</f>
        <v>∆H</v>
      </c>
      <c r="X6" s="126"/>
      <c r="Y6" s="144" t="s">
        <v>66</v>
      </c>
      <c r="Z6" s="126" t="s">
        <v>67</v>
      </c>
      <c r="AA6" s="126" t="s">
        <v>66</v>
      </c>
      <c r="AB6" s="126" t="s">
        <v>67</v>
      </c>
      <c r="AC6" s="83"/>
      <c r="AD6" s="93"/>
      <c r="AE6" s="93"/>
      <c r="AF6" s="93"/>
      <c r="AG6" s="93"/>
      <c r="AH6" s="93"/>
      <c r="AI6" s="93"/>
      <c r="AJ6" s="93"/>
      <c r="AK6" s="93"/>
      <c r="AL6" s="93"/>
      <c r="AM6" s="93"/>
      <c r="AN6" s="4"/>
      <c r="AO6" s="86"/>
    </row>
    <row r="7" spans="2:41" ht="21.6" thickBot="1">
      <c r="B7" s="322" t="s">
        <v>96</v>
      </c>
      <c r="C7" s="219" t="s">
        <v>22</v>
      </c>
      <c r="D7" s="219" t="s">
        <v>24</v>
      </c>
      <c r="E7" s="219" t="s">
        <v>26</v>
      </c>
      <c r="F7" s="323" t="s">
        <v>26</v>
      </c>
      <c r="G7" s="93"/>
      <c r="H7" s="392"/>
      <c r="I7" s="93"/>
      <c r="J7" s="275"/>
      <c r="K7" s="217" t="str">
        <f>+p_a_PROCEDURA!K4</f>
        <v>[kW/K]</v>
      </c>
      <c r="L7" s="217" t="str">
        <f>+p_a_PROCEDURA!L4</f>
        <v xml:space="preserve"> [kW]</v>
      </c>
      <c r="M7" s="217" t="str">
        <f>+p_a_PROCEDURA!M4</f>
        <v xml:space="preserve"> [kW]</v>
      </c>
      <c r="N7" s="217" t="str">
        <f>+p_a_PROCEDURA!N4</f>
        <v xml:space="preserve"> [kW]</v>
      </c>
      <c r="O7" s="142"/>
      <c r="P7" s="217" t="str">
        <f>+p_a_PROCEDURA!C36</f>
        <v>[K]</v>
      </c>
      <c r="Q7" s="217" t="str">
        <f>+p_a_PROCEDURA!D36</f>
        <v>[K]</v>
      </c>
      <c r="R7" s="217" t="str">
        <f>+p_a_PROCEDURA!L36</f>
        <v>[kW/K]</v>
      </c>
      <c r="S7" s="217" t="str">
        <f>+p_a_PROCEDURA!M36</f>
        <v>[kW]</v>
      </c>
      <c r="T7" s="221" t="str">
        <f>+p_a_PROCEDURA!C61</f>
        <v>[K]</v>
      </c>
      <c r="U7" s="221" t="str">
        <f>+p_a_PROCEDURA!D61</f>
        <v>[K]</v>
      </c>
      <c r="V7" s="221" t="str">
        <f>+p_a_PROCEDURA!L61</f>
        <v>[kW/K]</v>
      </c>
      <c r="W7" s="221" t="str">
        <f>+p_a_PROCEDURA!M61</f>
        <v>[kW]</v>
      </c>
      <c r="X7" s="126"/>
      <c r="Y7" s="220">
        <f>+p_a_PROCEDURA!N36</f>
        <v>0</v>
      </c>
      <c r="Z7" s="217" t="str">
        <f>+p_a_PROCEDURA!P36</f>
        <v>[K]</v>
      </c>
      <c r="AA7" s="221" t="str">
        <f>+p_a_PROCEDURA!N61</f>
        <v>[kW]</v>
      </c>
      <c r="AB7" s="226" t="str">
        <f>+p_a_PROCEDURA!P61</f>
        <v>[K]</v>
      </c>
      <c r="AC7" s="93"/>
      <c r="AD7" s="93"/>
      <c r="AE7" s="93"/>
      <c r="AF7" s="93"/>
      <c r="AG7" s="93"/>
      <c r="AH7" s="93"/>
      <c r="AI7" s="93"/>
      <c r="AJ7" s="93"/>
      <c r="AK7" s="93"/>
      <c r="AL7" s="93"/>
      <c r="AM7" s="93"/>
      <c r="AN7" s="93"/>
      <c r="AO7" s="86"/>
    </row>
    <row r="8" spans="2:41" ht="18.899999999999999" customHeight="1">
      <c r="B8" s="382" t="s">
        <v>9</v>
      </c>
      <c r="C8" s="129">
        <v>1</v>
      </c>
      <c r="D8" s="129">
        <v>2</v>
      </c>
      <c r="E8" s="176">
        <v>400</v>
      </c>
      <c r="F8" s="138">
        <v>310</v>
      </c>
      <c r="G8" s="93"/>
      <c r="H8" s="116">
        <v>10</v>
      </c>
      <c r="I8" s="93"/>
      <c r="J8" s="313"/>
      <c r="K8" s="150">
        <f>+p_a_PROCEDURA!K5</f>
        <v>2</v>
      </c>
      <c r="L8" s="126">
        <f>+p_a_PROCEDURA!L5</f>
        <v>800</v>
      </c>
      <c r="M8" s="150">
        <f>+p_a_PROCEDURA!M5</f>
        <v>620</v>
      </c>
      <c r="N8" s="153">
        <f>+p_a_PROCEDURA!N5</f>
        <v>180</v>
      </c>
      <c r="O8" s="138"/>
      <c r="P8" s="142">
        <f>+p_a_PROCEDURA!C37</f>
        <v>450</v>
      </c>
      <c r="Q8" s="138">
        <f>+p_a_PROCEDURA!D37</f>
        <v>400</v>
      </c>
      <c r="R8" s="138">
        <f>+p_a_PROCEDURA!L37</f>
        <v>1</v>
      </c>
      <c r="S8" s="154">
        <f>+p_a_PROCEDURA!M37</f>
        <v>50</v>
      </c>
      <c r="T8" s="126">
        <f>+p_a_PROCEDURA!C63</f>
        <v>390</v>
      </c>
      <c r="U8" s="155">
        <f>+p_a_PROCEDURA!D63</f>
        <v>370</v>
      </c>
      <c r="V8" s="156">
        <f>+p_a_PROCEDURA!L63</f>
        <v>1.8</v>
      </c>
      <c r="W8" s="155">
        <f>+p_a_PROCEDURA!M63</f>
        <v>36</v>
      </c>
      <c r="X8" s="138"/>
      <c r="Y8" s="126">
        <f>+p_a_PROCEDURA!N37</f>
        <v>280</v>
      </c>
      <c r="Z8" s="150">
        <f>+p_a_PROCEDURA!P37</f>
        <v>450</v>
      </c>
      <c r="AA8" s="151">
        <f>+p_a_PROCEDURA!N63</f>
        <v>328</v>
      </c>
      <c r="AB8" s="157">
        <f>+p_a_PROCEDURA!C63</f>
        <v>390</v>
      </c>
      <c r="AC8" s="93"/>
      <c r="AD8" s="93"/>
      <c r="AE8" s="93"/>
      <c r="AF8" s="93"/>
      <c r="AG8" s="93"/>
      <c r="AH8" s="93"/>
      <c r="AI8" s="93"/>
      <c r="AJ8" s="93"/>
      <c r="AK8" s="93"/>
      <c r="AL8" s="93"/>
      <c r="AM8" s="93"/>
      <c r="AN8" s="93"/>
      <c r="AO8" s="86"/>
    </row>
    <row r="9" spans="2:41" ht="18.899999999999999" customHeight="1">
      <c r="B9" s="382" t="s">
        <v>10</v>
      </c>
      <c r="C9" s="129">
        <v>1</v>
      </c>
      <c r="D9" s="129">
        <v>1</v>
      </c>
      <c r="E9" s="126">
        <v>450</v>
      </c>
      <c r="F9" s="138">
        <v>350</v>
      </c>
      <c r="G9" s="93"/>
      <c r="H9" s="86"/>
      <c r="I9" s="93"/>
      <c r="J9" s="313"/>
      <c r="K9" s="150">
        <f>+p_a_PROCEDURA!K6</f>
        <v>1</v>
      </c>
      <c r="L9" s="126">
        <f>+p_a_PROCEDURA!L6</f>
        <v>450</v>
      </c>
      <c r="M9" s="150">
        <f>+p_a_PROCEDURA!M6</f>
        <v>350</v>
      </c>
      <c r="N9" s="153">
        <f>+p_a_PROCEDURA!N6</f>
        <v>100</v>
      </c>
      <c r="O9" s="138"/>
      <c r="P9" s="142">
        <f>+p_a_PROCEDURA!C38</f>
        <v>400</v>
      </c>
      <c r="Q9" s="138">
        <f>+p_a_PROCEDURA!D38</f>
        <v>350</v>
      </c>
      <c r="R9" s="138">
        <f>+p_a_PROCEDURA!L38</f>
        <v>3</v>
      </c>
      <c r="S9" s="154">
        <f>+p_a_PROCEDURA!M38</f>
        <v>150</v>
      </c>
      <c r="T9" s="126">
        <f>+p_a_PROCEDURA!C64</f>
        <v>370</v>
      </c>
      <c r="U9" s="155">
        <f>+p_a_PROCEDURA!D64</f>
        <v>330</v>
      </c>
      <c r="V9" s="156">
        <f>+p_a_PROCEDURA!L64</f>
        <v>5.8</v>
      </c>
      <c r="W9" s="155">
        <f>+p_a_PROCEDURA!M64</f>
        <v>232</v>
      </c>
      <c r="X9" s="138"/>
      <c r="Y9" s="126">
        <f>+p_a_PROCEDURA!N38</f>
        <v>230</v>
      </c>
      <c r="Z9" s="150">
        <f>+p_a_PROCEDURA!P38</f>
        <v>400</v>
      </c>
      <c r="AA9" s="151">
        <f>+p_a_PROCEDURA!N64</f>
        <v>292</v>
      </c>
      <c r="AB9" s="157">
        <f>+p_a_PROCEDURA!D63</f>
        <v>370</v>
      </c>
      <c r="AC9" s="93"/>
      <c r="AD9" s="93"/>
      <c r="AE9" s="93"/>
      <c r="AF9" s="93"/>
      <c r="AG9" s="93"/>
      <c r="AH9" s="93"/>
      <c r="AI9" s="93"/>
      <c r="AJ9" s="93"/>
      <c r="AK9" s="93"/>
      <c r="AL9" s="93"/>
      <c r="AM9" s="93"/>
      <c r="AN9" s="93"/>
      <c r="AO9" s="86"/>
    </row>
    <row r="10" spans="2:41" ht="18.899999999999999" customHeight="1">
      <c r="B10" s="382" t="s">
        <v>11</v>
      </c>
      <c r="C10" s="129"/>
      <c r="D10" s="129"/>
      <c r="E10" s="126"/>
      <c r="F10" s="138"/>
      <c r="G10" s="93"/>
      <c r="H10" s="86"/>
      <c r="I10" s="93"/>
      <c r="J10" s="313"/>
      <c r="K10" s="150">
        <f>+p_a_PROCEDURA!K7</f>
        <v>0</v>
      </c>
      <c r="L10" s="126">
        <f>+p_a_PROCEDURA!L7</f>
        <v>0</v>
      </c>
      <c r="M10" s="150">
        <f>+p_a_PROCEDURA!M7</f>
        <v>0</v>
      </c>
      <c r="N10" s="153">
        <f>+p_a_PROCEDURA!N7</f>
        <v>0</v>
      </c>
      <c r="O10" s="138"/>
      <c r="P10" s="142">
        <f>+p_a_PROCEDURA!C39</f>
        <v>350</v>
      </c>
      <c r="Q10" s="138">
        <f>+p_a_PROCEDURA!D39</f>
        <v>310</v>
      </c>
      <c r="R10" s="138">
        <f>+p_a_PROCEDURA!L39</f>
        <v>2</v>
      </c>
      <c r="S10" s="154">
        <f>+p_a_PROCEDURA!M39</f>
        <v>80</v>
      </c>
      <c r="T10" s="126">
        <f>+p_a_PROCEDURA!C65</f>
        <v>330</v>
      </c>
      <c r="U10" s="155">
        <f>+p_a_PROCEDURA!D65</f>
        <v>300</v>
      </c>
      <c r="V10" s="156">
        <f>+p_a_PROCEDURA!L65</f>
        <v>1.8</v>
      </c>
      <c r="W10" s="155">
        <f>+p_a_PROCEDURA!M65</f>
        <v>54</v>
      </c>
      <c r="X10" s="138"/>
      <c r="Y10" s="126">
        <f>+p_a_PROCEDURA!N39</f>
        <v>80</v>
      </c>
      <c r="Z10" s="150">
        <f>+p_a_PROCEDURA!P39</f>
        <v>350</v>
      </c>
      <c r="AA10" s="151">
        <f>+p_a_PROCEDURA!N65</f>
        <v>60</v>
      </c>
      <c r="AB10" s="157">
        <f>+p_a_PROCEDURA!D64</f>
        <v>330</v>
      </c>
      <c r="AC10" s="93"/>
      <c r="AD10" s="93"/>
      <c r="AE10" s="93"/>
      <c r="AF10" s="93"/>
      <c r="AG10" s="93"/>
      <c r="AH10" s="93"/>
      <c r="AI10" s="93"/>
      <c r="AJ10" s="93"/>
      <c r="AK10" s="93"/>
      <c r="AL10" s="93"/>
      <c r="AM10" s="93"/>
      <c r="AN10" s="93"/>
      <c r="AO10" s="86"/>
    </row>
    <row r="11" spans="2:41" ht="18.899999999999999" customHeight="1">
      <c r="B11" s="382" t="s">
        <v>12</v>
      </c>
      <c r="C11" s="129"/>
      <c r="D11" s="129"/>
      <c r="E11" s="126"/>
      <c r="F11" s="138"/>
      <c r="G11" s="93"/>
      <c r="H11" s="86"/>
      <c r="I11" s="93"/>
      <c r="J11" s="313"/>
      <c r="K11" s="150">
        <f>+p_a_PROCEDURA!K8</f>
        <v>0</v>
      </c>
      <c r="L11" s="126">
        <f>+p_a_PROCEDURA!L8</f>
        <v>0</v>
      </c>
      <c r="M11" s="150">
        <f>+p_a_PROCEDURA!M8</f>
        <v>0</v>
      </c>
      <c r="N11" s="153">
        <f>+p_a_PROCEDURA!N8</f>
        <v>0</v>
      </c>
      <c r="O11" s="138"/>
      <c r="P11" s="142" t="str">
        <f>+p_a_PROCEDURA!C40</f>
        <v/>
      </c>
      <c r="Q11" s="138" t="str">
        <f>+p_a_PROCEDURA!D40</f>
        <v/>
      </c>
      <c r="R11" s="138">
        <f>+p_a_PROCEDURA!L40</f>
        <v>0</v>
      </c>
      <c r="S11" s="154">
        <f>+p_a_PROCEDURA!M40</f>
        <v>0</v>
      </c>
      <c r="T11" s="126" t="str">
        <f>+p_a_PROCEDURA!C66</f>
        <v/>
      </c>
      <c r="U11" s="155" t="str">
        <f>+p_a_PROCEDURA!D66</f>
        <v/>
      </c>
      <c r="V11" s="156">
        <f>+p_a_PROCEDURA!L66</f>
        <v>0</v>
      </c>
      <c r="W11" s="155">
        <f>+p_a_PROCEDURA!M66</f>
        <v>0</v>
      </c>
      <c r="X11" s="138"/>
      <c r="Y11" s="126">
        <f>+p_a_PROCEDURA!N40</f>
        <v>0</v>
      </c>
      <c r="Z11" s="150">
        <f>+p_a_PROCEDURA!P40</f>
        <v>310</v>
      </c>
      <c r="AA11" s="151">
        <f>+p_a_PROCEDURA!N66</f>
        <v>6</v>
      </c>
      <c r="AB11" s="157">
        <f>+p_a_PROCEDURA!D65</f>
        <v>300</v>
      </c>
      <c r="AC11" s="93"/>
      <c r="AD11" s="93"/>
      <c r="AE11" s="93"/>
      <c r="AF11" s="93"/>
      <c r="AG11" s="93"/>
      <c r="AH11" s="93"/>
      <c r="AI11" s="93"/>
      <c r="AJ11" s="93"/>
      <c r="AK11" s="93"/>
      <c r="AL11" s="93"/>
      <c r="AM11" s="93"/>
      <c r="AN11" s="93"/>
      <c r="AO11" s="86"/>
    </row>
    <row r="12" spans="2:41" ht="18.899999999999999" customHeight="1">
      <c r="B12" s="382" t="s">
        <v>13</v>
      </c>
      <c r="C12" s="129"/>
      <c r="D12" s="129"/>
      <c r="E12" s="126"/>
      <c r="F12" s="138"/>
      <c r="G12" s="93"/>
      <c r="H12" s="86"/>
      <c r="I12" s="93"/>
      <c r="J12" s="313"/>
      <c r="K12" s="150">
        <f>+p_a_PROCEDURA!K9</f>
        <v>0</v>
      </c>
      <c r="L12" s="126">
        <f>+p_a_PROCEDURA!L9</f>
        <v>0</v>
      </c>
      <c r="M12" s="150">
        <f>+p_a_PROCEDURA!M9</f>
        <v>0</v>
      </c>
      <c r="N12" s="153">
        <f>+p_a_PROCEDURA!N9</f>
        <v>0</v>
      </c>
      <c r="O12" s="138"/>
      <c r="P12" s="142" t="str">
        <f>+p_a_PROCEDURA!C41</f>
        <v/>
      </c>
      <c r="Q12" s="138" t="str">
        <f>+p_a_PROCEDURA!D41</f>
        <v/>
      </c>
      <c r="R12" s="138">
        <f>+p_a_PROCEDURA!L41</f>
        <v>0</v>
      </c>
      <c r="S12" s="154">
        <f>+p_a_PROCEDURA!M41</f>
        <v>0</v>
      </c>
      <c r="T12" s="126" t="str">
        <f>+p_a_PROCEDURA!C67</f>
        <v/>
      </c>
      <c r="U12" s="155" t="str">
        <f>+p_a_PROCEDURA!D67</f>
        <v/>
      </c>
      <c r="V12" s="156">
        <f>+p_a_PROCEDURA!L67</f>
        <v>0</v>
      </c>
      <c r="W12" s="155">
        <f>+p_a_PROCEDURA!M67</f>
        <v>0</v>
      </c>
      <c r="X12" s="138"/>
      <c r="Y12" s="126">
        <f>+p_a_PROCEDURA!N41</f>
        <v>0</v>
      </c>
      <c r="Z12" s="150" t="str">
        <f>+p_a_PROCEDURA!P41</f>
        <v/>
      </c>
      <c r="AA12" s="151" t="str">
        <f>+p_a_PROCEDURA!N67</f>
        <v/>
      </c>
      <c r="AB12" s="157" t="str">
        <f>+p_a_PROCEDURA!D66</f>
        <v/>
      </c>
      <c r="AC12" s="93"/>
      <c r="AD12" s="93"/>
      <c r="AE12" s="93"/>
      <c r="AF12" s="93"/>
      <c r="AG12" s="93"/>
      <c r="AH12" s="93"/>
      <c r="AI12" s="93"/>
      <c r="AJ12" s="93"/>
      <c r="AK12" s="93"/>
      <c r="AL12" s="93"/>
      <c r="AM12" s="93"/>
      <c r="AN12" s="93"/>
      <c r="AO12" s="86"/>
    </row>
    <row r="13" spans="2:41" ht="18.899999999999999" customHeight="1">
      <c r="B13" s="382" t="s">
        <v>14</v>
      </c>
      <c r="C13" s="129"/>
      <c r="D13" s="129"/>
      <c r="E13" s="139"/>
      <c r="F13" s="138"/>
      <c r="G13" s="93"/>
      <c r="H13" s="86"/>
      <c r="I13" s="93"/>
      <c r="J13" s="313"/>
      <c r="K13" s="158">
        <f>+p_a_PROCEDURA!K10</f>
        <v>0</v>
      </c>
      <c r="L13" s="145">
        <f>+p_a_PROCEDURA!L10</f>
        <v>0</v>
      </c>
      <c r="M13" s="146">
        <f>+p_a_PROCEDURA!M10</f>
        <v>0</v>
      </c>
      <c r="N13" s="159">
        <f>+p_a_PROCEDURA!N10</f>
        <v>0</v>
      </c>
      <c r="O13" s="138"/>
      <c r="P13" s="142" t="str">
        <f>+p_a_PROCEDURA!C42</f>
        <v/>
      </c>
      <c r="Q13" s="138" t="str">
        <f>+p_a_PROCEDURA!D42</f>
        <v/>
      </c>
      <c r="R13" s="138">
        <f>+p_a_PROCEDURA!L42</f>
        <v>0</v>
      </c>
      <c r="S13" s="154">
        <f>+p_a_PROCEDURA!M42</f>
        <v>0</v>
      </c>
      <c r="T13" s="126" t="str">
        <f>+p_a_PROCEDURA!C68</f>
        <v/>
      </c>
      <c r="U13" s="155" t="str">
        <f>+p_a_PROCEDURA!D68</f>
        <v/>
      </c>
      <c r="V13" s="156">
        <f>+p_a_PROCEDURA!L68</f>
        <v>0</v>
      </c>
      <c r="W13" s="155">
        <f>+p_a_PROCEDURA!M68</f>
        <v>0</v>
      </c>
      <c r="X13" s="138"/>
      <c r="Y13" s="126">
        <f>+p_a_PROCEDURA!N42</f>
        <v>0</v>
      </c>
      <c r="Z13" s="150" t="str">
        <f>+p_a_PROCEDURA!P42</f>
        <v/>
      </c>
      <c r="AA13" s="151" t="str">
        <f>+p_a_PROCEDURA!N68</f>
        <v/>
      </c>
      <c r="AB13" s="157" t="str">
        <f>+p_a_PROCEDURA!D67</f>
        <v/>
      </c>
      <c r="AC13" s="93"/>
      <c r="AD13" s="93"/>
      <c r="AE13" s="93"/>
      <c r="AF13" s="93"/>
      <c r="AG13" s="93"/>
      <c r="AH13" s="93"/>
      <c r="AI13" s="93"/>
      <c r="AJ13" s="93"/>
      <c r="AK13" s="93"/>
      <c r="AL13" s="93"/>
      <c r="AM13" s="93"/>
      <c r="AN13" s="93"/>
      <c r="AO13" s="86"/>
    </row>
    <row r="14" spans="2:41" ht="18.899999999999999" customHeight="1" thickBot="1">
      <c r="B14" s="224"/>
      <c r="C14" s="225"/>
      <c r="D14" s="225"/>
      <c r="E14" s="225"/>
      <c r="F14" s="225"/>
      <c r="G14" s="93"/>
      <c r="H14" s="86"/>
      <c r="I14" s="93"/>
      <c r="J14" s="275"/>
      <c r="K14" s="223"/>
      <c r="L14" s="223"/>
      <c r="M14" s="223"/>
      <c r="N14" s="223"/>
      <c r="O14" s="138"/>
      <c r="P14" s="142" t="str">
        <f>+p_a_PROCEDURA!C43</f>
        <v/>
      </c>
      <c r="Q14" s="138" t="str">
        <f>+p_a_PROCEDURA!D43</f>
        <v/>
      </c>
      <c r="R14" s="138">
        <f>+p_a_PROCEDURA!L43</f>
        <v>0</v>
      </c>
      <c r="S14" s="154">
        <f>+p_a_PROCEDURA!M43</f>
        <v>0</v>
      </c>
      <c r="T14" s="126" t="str">
        <f>+p_a_PROCEDURA!C69</f>
        <v/>
      </c>
      <c r="U14" s="155" t="str">
        <f>+p_a_PROCEDURA!D69</f>
        <v/>
      </c>
      <c r="V14" s="156">
        <f>+p_a_PROCEDURA!L69</f>
        <v>0</v>
      </c>
      <c r="W14" s="155">
        <f>+p_a_PROCEDURA!M69</f>
        <v>0</v>
      </c>
      <c r="X14" s="138"/>
      <c r="Y14" s="126">
        <f>+p_a_PROCEDURA!N43</f>
        <v>0</v>
      </c>
      <c r="Z14" s="150" t="str">
        <f>+p_a_PROCEDURA!P43</f>
        <v/>
      </c>
      <c r="AA14" s="151" t="str">
        <f>+p_a_PROCEDURA!N69</f>
        <v/>
      </c>
      <c r="AB14" s="157" t="str">
        <f>+p_a_PROCEDURA!D68</f>
        <v/>
      </c>
      <c r="AC14" s="93"/>
      <c r="AD14" s="93"/>
      <c r="AE14" s="93"/>
      <c r="AF14" s="93"/>
      <c r="AG14" s="93"/>
      <c r="AH14" s="93"/>
      <c r="AI14" s="93"/>
      <c r="AJ14" s="93"/>
      <c r="AK14" s="93"/>
      <c r="AL14" s="93"/>
      <c r="AM14" s="93"/>
      <c r="AN14" s="93"/>
      <c r="AO14" s="86"/>
    </row>
    <row r="15" spans="2:41" ht="18.899999999999999" customHeight="1">
      <c r="B15" s="128" t="s">
        <v>15</v>
      </c>
      <c r="C15" s="129">
        <v>1</v>
      </c>
      <c r="D15" s="129">
        <v>1.8</v>
      </c>
      <c r="E15" s="176">
        <v>300</v>
      </c>
      <c r="F15" s="130">
        <v>390</v>
      </c>
      <c r="G15" s="93"/>
      <c r="H15" s="86"/>
      <c r="I15" s="93"/>
      <c r="J15" s="314"/>
      <c r="K15" s="222">
        <f>+p_a_PROCEDURA!K12</f>
        <v>1.8</v>
      </c>
      <c r="L15" s="126">
        <f>+p_a_PROCEDURA!L12</f>
        <v>540</v>
      </c>
      <c r="M15" s="150">
        <f>+p_a_PROCEDURA!M12</f>
        <v>702</v>
      </c>
      <c r="N15" s="160">
        <f>+p_a_PROCEDURA!N12</f>
        <v>162</v>
      </c>
      <c r="O15" s="138"/>
      <c r="P15" s="142" t="str">
        <f>+p_a_PROCEDURA!C44</f>
        <v/>
      </c>
      <c r="Q15" s="138" t="str">
        <f>+p_a_PROCEDURA!D44</f>
        <v/>
      </c>
      <c r="R15" s="138">
        <f>+p_a_PROCEDURA!L44</f>
        <v>0</v>
      </c>
      <c r="S15" s="154">
        <f>+p_a_PROCEDURA!M44</f>
        <v>0</v>
      </c>
      <c r="T15" s="126" t="str">
        <f>+p_a_PROCEDURA!C70</f>
        <v/>
      </c>
      <c r="U15" s="155" t="str">
        <f>+p_a_PROCEDURA!D70</f>
        <v/>
      </c>
      <c r="V15" s="156">
        <f>+p_a_PROCEDURA!L70</f>
        <v>0</v>
      </c>
      <c r="W15" s="155">
        <f>+p_a_PROCEDURA!M70</f>
        <v>0</v>
      </c>
      <c r="X15" s="138"/>
      <c r="Y15" s="126">
        <f>+p_a_PROCEDURA!N44</f>
        <v>0</v>
      </c>
      <c r="Z15" s="150" t="str">
        <f>+p_a_PROCEDURA!P44</f>
        <v/>
      </c>
      <c r="AA15" s="151" t="str">
        <f>+p_a_PROCEDURA!N70</f>
        <v/>
      </c>
      <c r="AB15" s="157" t="str">
        <f>+p_a_PROCEDURA!D69</f>
        <v/>
      </c>
      <c r="AC15" s="93"/>
      <c r="AD15" s="93"/>
      <c r="AE15" s="93"/>
      <c r="AF15" s="93"/>
      <c r="AG15" s="93"/>
      <c r="AH15" s="93"/>
      <c r="AI15" s="93"/>
      <c r="AJ15" s="93"/>
      <c r="AK15" s="93"/>
      <c r="AL15" s="93"/>
      <c r="AM15" s="93"/>
      <c r="AN15" s="93"/>
      <c r="AO15" s="86"/>
    </row>
    <row r="16" spans="2:41" ht="18.899999999999999" customHeight="1">
      <c r="B16" s="128" t="s">
        <v>16</v>
      </c>
      <c r="C16" s="129">
        <v>1</v>
      </c>
      <c r="D16" s="129">
        <v>4</v>
      </c>
      <c r="E16" s="126">
        <v>330</v>
      </c>
      <c r="F16" s="130">
        <v>370</v>
      </c>
      <c r="G16" s="93"/>
      <c r="H16" s="86"/>
      <c r="I16" s="93"/>
      <c r="J16" s="314"/>
      <c r="K16" s="150">
        <f>+p_a_PROCEDURA!K13</f>
        <v>4</v>
      </c>
      <c r="L16" s="126">
        <f>+p_a_PROCEDURA!L13</f>
        <v>1320</v>
      </c>
      <c r="M16" s="150">
        <f>+p_a_PROCEDURA!M13</f>
        <v>1480</v>
      </c>
      <c r="N16" s="160">
        <f>+p_a_PROCEDURA!N13</f>
        <v>160</v>
      </c>
      <c r="O16" s="138"/>
      <c r="P16" s="142" t="str">
        <f>+p_a_PROCEDURA!C45</f>
        <v/>
      </c>
      <c r="Q16" s="138" t="str">
        <f>+p_a_PROCEDURA!D45</f>
        <v/>
      </c>
      <c r="R16" s="138">
        <f>+p_a_PROCEDURA!L45</f>
        <v>0</v>
      </c>
      <c r="S16" s="154">
        <f>+p_a_PROCEDURA!M45</f>
        <v>0</v>
      </c>
      <c r="T16" s="126" t="str">
        <f>+p_a_PROCEDURA!C71</f>
        <v/>
      </c>
      <c r="U16" s="155" t="str">
        <f>+p_a_PROCEDURA!D71</f>
        <v/>
      </c>
      <c r="V16" s="156">
        <f>+p_a_PROCEDURA!L71</f>
        <v>0</v>
      </c>
      <c r="W16" s="155">
        <f>+p_a_PROCEDURA!M71</f>
        <v>0</v>
      </c>
      <c r="X16" s="138"/>
      <c r="Y16" s="126">
        <f>+p_a_PROCEDURA!N45</f>
        <v>0</v>
      </c>
      <c r="Z16" s="150" t="str">
        <f>+p_a_PROCEDURA!P45</f>
        <v/>
      </c>
      <c r="AA16" s="151" t="str">
        <f>+p_a_PROCEDURA!N71</f>
        <v/>
      </c>
      <c r="AB16" s="157" t="str">
        <f>+p_a_PROCEDURA!D70</f>
        <v/>
      </c>
      <c r="AC16" s="93"/>
      <c r="AD16" s="93"/>
      <c r="AE16" s="93"/>
      <c r="AF16" s="93"/>
      <c r="AG16" s="93"/>
      <c r="AH16" s="93"/>
      <c r="AI16" s="93"/>
      <c r="AJ16" s="93"/>
      <c r="AK16" s="93"/>
      <c r="AL16" s="93"/>
      <c r="AM16" s="93"/>
      <c r="AN16" s="93"/>
      <c r="AO16" s="86"/>
    </row>
    <row r="17" spans="1:41" ht="18.899999999999999" customHeight="1">
      <c r="B17" s="128" t="s">
        <v>17</v>
      </c>
      <c r="C17" s="129"/>
      <c r="D17" s="129"/>
      <c r="E17" s="126"/>
      <c r="F17" s="130"/>
      <c r="G17" s="93"/>
      <c r="H17" s="86"/>
      <c r="I17" s="93"/>
      <c r="J17" s="314"/>
      <c r="K17" s="150">
        <f>+p_a_PROCEDURA!K14</f>
        <v>0</v>
      </c>
      <c r="L17" s="126">
        <f>+p_a_PROCEDURA!L14</f>
        <v>0</v>
      </c>
      <c r="M17" s="150">
        <f>+p_a_PROCEDURA!M14</f>
        <v>0</v>
      </c>
      <c r="N17" s="160">
        <f>+p_a_PROCEDURA!N14</f>
        <v>0</v>
      </c>
      <c r="O17" s="138"/>
      <c r="P17" s="142" t="str">
        <f>+p_a_PROCEDURA!C46</f>
        <v/>
      </c>
      <c r="Q17" s="138" t="str">
        <f>+p_a_PROCEDURA!D46</f>
        <v/>
      </c>
      <c r="R17" s="138">
        <f>+p_a_PROCEDURA!L46</f>
        <v>0</v>
      </c>
      <c r="S17" s="154">
        <f>+p_a_PROCEDURA!M46</f>
        <v>0</v>
      </c>
      <c r="T17" s="126" t="str">
        <f>+p_a_PROCEDURA!C72</f>
        <v/>
      </c>
      <c r="U17" s="155" t="str">
        <f>+p_a_PROCEDURA!D72</f>
        <v/>
      </c>
      <c r="V17" s="156">
        <f>+p_a_PROCEDURA!L72</f>
        <v>0</v>
      </c>
      <c r="W17" s="155">
        <f>+p_a_PROCEDURA!M72</f>
        <v>0</v>
      </c>
      <c r="X17" s="138"/>
      <c r="Y17" s="126">
        <f>+p_a_PROCEDURA!N46</f>
        <v>0</v>
      </c>
      <c r="Z17" s="150" t="str">
        <f>+p_a_PROCEDURA!P46</f>
        <v/>
      </c>
      <c r="AA17" s="151" t="str">
        <f>+p_a_PROCEDURA!N72</f>
        <v/>
      </c>
      <c r="AB17" s="157" t="str">
        <f>+p_a_PROCEDURA!D71</f>
        <v/>
      </c>
      <c r="AC17" s="93"/>
      <c r="AD17" s="93"/>
      <c r="AE17" s="93"/>
      <c r="AF17" s="93"/>
      <c r="AG17" s="93"/>
      <c r="AH17" s="93"/>
      <c r="AI17" s="93"/>
      <c r="AJ17" s="93"/>
      <c r="AK17" s="93"/>
      <c r="AL17" s="93"/>
      <c r="AM17" s="93"/>
      <c r="AN17" s="93"/>
      <c r="AO17" s="86"/>
    </row>
    <row r="18" spans="1:41" ht="18.899999999999999" customHeight="1">
      <c r="B18" s="128" t="s">
        <v>18</v>
      </c>
      <c r="C18" s="129"/>
      <c r="D18" s="129"/>
      <c r="E18" s="126"/>
      <c r="F18" s="130"/>
      <c r="G18" s="93"/>
      <c r="H18" s="86"/>
      <c r="I18" s="93"/>
      <c r="J18" s="314"/>
      <c r="K18" s="150">
        <f>+p_a_PROCEDURA!K15</f>
        <v>0</v>
      </c>
      <c r="L18" s="126">
        <f>+p_a_PROCEDURA!L15</f>
        <v>0</v>
      </c>
      <c r="M18" s="150">
        <f>+p_a_PROCEDURA!M15</f>
        <v>0</v>
      </c>
      <c r="N18" s="160">
        <f>+p_a_PROCEDURA!N15</f>
        <v>0</v>
      </c>
      <c r="O18" s="138"/>
      <c r="P18" s="145" t="str">
        <f>+p_a_PROCEDURA!C47</f>
        <v/>
      </c>
      <c r="Q18" s="161" t="str">
        <f>+p_a_PROCEDURA!D47</f>
        <v/>
      </c>
      <c r="R18" s="161">
        <f>+p_a_PROCEDURA!L47</f>
        <v>0</v>
      </c>
      <c r="S18" s="158">
        <f>+p_a_PROCEDURA!M47</f>
        <v>0</v>
      </c>
      <c r="T18" s="147" t="str">
        <f>+p_a_PROCEDURA!C73</f>
        <v/>
      </c>
      <c r="U18" s="162" t="str">
        <f>+p_a_PROCEDURA!D73</f>
        <v/>
      </c>
      <c r="V18" s="163">
        <f>+p_a_PROCEDURA!L73</f>
        <v>0</v>
      </c>
      <c r="W18" s="162">
        <f>+p_a_PROCEDURA!M73</f>
        <v>0</v>
      </c>
      <c r="X18" s="138"/>
      <c r="Y18" s="145">
        <f>+p_a_PROCEDURA!N47</f>
        <v>0</v>
      </c>
      <c r="Z18" s="146" t="str">
        <f>+p_a_PROCEDURA!P47</f>
        <v/>
      </c>
      <c r="AA18" s="164" t="str">
        <f>+p_a_PROCEDURA!N73</f>
        <v/>
      </c>
      <c r="AB18" s="165" t="str">
        <f>+p_a_PROCEDURA!D72</f>
        <v/>
      </c>
      <c r="AC18" s="93"/>
      <c r="AD18" s="93"/>
      <c r="AE18" s="93"/>
      <c r="AF18" s="93"/>
      <c r="AG18" s="93"/>
      <c r="AH18" s="93"/>
      <c r="AI18" s="93"/>
      <c r="AJ18" s="93"/>
      <c r="AK18" s="93"/>
      <c r="AL18" s="93"/>
      <c r="AM18" s="93"/>
      <c r="AN18" s="93"/>
      <c r="AO18" s="86"/>
    </row>
    <row r="19" spans="1:41" ht="18.899999999999999" customHeight="1">
      <c r="B19" s="128" t="s">
        <v>19</v>
      </c>
      <c r="C19" s="129"/>
      <c r="D19" s="129"/>
      <c r="E19" s="126"/>
      <c r="F19" s="130"/>
      <c r="G19" s="93"/>
      <c r="H19" s="86"/>
      <c r="I19" s="93"/>
      <c r="J19" s="314"/>
      <c r="K19" s="150">
        <f>+p_a_PROCEDURA!K16</f>
        <v>0</v>
      </c>
      <c r="L19" s="126">
        <f>+p_a_PROCEDURA!L16</f>
        <v>0</v>
      </c>
      <c r="M19" s="150">
        <f>+p_a_PROCEDURA!M16</f>
        <v>0</v>
      </c>
      <c r="N19" s="160">
        <f>+p_a_PROCEDURA!N16</f>
        <v>0</v>
      </c>
      <c r="O19" s="142"/>
      <c r="P19" s="142"/>
      <c r="Q19" s="126"/>
      <c r="R19" s="126"/>
      <c r="S19" s="126"/>
      <c r="T19" s="126"/>
      <c r="U19" s="126"/>
      <c r="V19" s="126"/>
      <c r="W19" s="126"/>
      <c r="X19" s="126"/>
      <c r="Y19" s="126"/>
      <c r="Z19" s="126"/>
      <c r="AA19" s="126"/>
      <c r="AB19" s="126"/>
      <c r="AC19" s="93"/>
      <c r="AD19" s="93"/>
      <c r="AE19" s="93"/>
      <c r="AF19" s="93"/>
      <c r="AG19" s="93"/>
      <c r="AH19" s="93"/>
      <c r="AI19" s="93"/>
      <c r="AJ19" s="93"/>
      <c r="AK19" s="93"/>
      <c r="AL19" s="93"/>
      <c r="AM19" s="93"/>
      <c r="AN19" s="93"/>
      <c r="AO19" s="86"/>
    </row>
    <row r="20" spans="1:41" ht="18.899999999999999" customHeight="1">
      <c r="B20" s="131" t="s">
        <v>20</v>
      </c>
      <c r="C20" s="132"/>
      <c r="D20" s="132"/>
      <c r="E20" s="133"/>
      <c r="F20" s="134"/>
      <c r="G20" s="93"/>
      <c r="H20" s="86"/>
      <c r="I20" s="93"/>
      <c r="J20" s="314"/>
      <c r="K20" s="149">
        <f>+p_a_PROCEDURA!K17</f>
        <v>0</v>
      </c>
      <c r="L20" s="148">
        <f>+p_a_PROCEDURA!L17</f>
        <v>0</v>
      </c>
      <c r="M20" s="149">
        <f>+p_a_PROCEDURA!M17</f>
        <v>0</v>
      </c>
      <c r="N20" s="166">
        <f>+p_a_PROCEDURA!N17</f>
        <v>0</v>
      </c>
      <c r="O20" s="142"/>
      <c r="AC20" s="93"/>
      <c r="AD20" s="93"/>
      <c r="AE20" s="93"/>
      <c r="AF20" s="93"/>
      <c r="AG20" s="93"/>
      <c r="AH20" s="93"/>
      <c r="AI20" s="93"/>
      <c r="AJ20" s="93"/>
      <c r="AK20" s="93"/>
      <c r="AL20" s="93"/>
      <c r="AM20" s="93"/>
      <c r="AN20" s="93"/>
      <c r="AO20" s="86"/>
    </row>
    <row r="21" spans="1:41" ht="18.899999999999999" customHeight="1">
      <c r="B21" s="6"/>
      <c r="C21" s="7"/>
      <c r="D21" s="7"/>
      <c r="E21" s="7"/>
      <c r="F21" s="7"/>
      <c r="G21" s="7"/>
      <c r="H21" s="75"/>
      <c r="I21" s="93"/>
      <c r="J21" s="5"/>
      <c r="K21" s="58"/>
      <c r="L21" s="58"/>
      <c r="M21" s="58"/>
      <c r="N21" s="58"/>
      <c r="O21" s="85"/>
      <c r="P21" s="318"/>
      <c r="Q21" s="318"/>
      <c r="R21" s="318"/>
      <c r="S21" s="318"/>
      <c r="T21" s="318"/>
      <c r="U21" s="318"/>
      <c r="V21" s="318"/>
      <c r="W21" s="318"/>
      <c r="X21" s="318"/>
      <c r="Y21" s="318"/>
      <c r="Z21" s="318"/>
      <c r="AA21" s="318"/>
      <c r="AB21" s="318"/>
      <c r="AC21" s="93"/>
      <c r="AD21" s="93"/>
      <c r="AE21" s="93"/>
      <c r="AF21" s="93"/>
      <c r="AG21" s="93"/>
      <c r="AH21" s="93"/>
      <c r="AI21" s="93"/>
      <c r="AJ21" s="93"/>
      <c r="AK21" s="93"/>
      <c r="AL21" s="93"/>
      <c r="AM21" s="93"/>
      <c r="AN21" s="93"/>
      <c r="AO21" s="86"/>
    </row>
    <row r="22" spans="1:41" ht="18.899999999999999" customHeight="1">
      <c r="I22" s="93"/>
      <c r="J22" s="5"/>
      <c r="Q22" s="93"/>
      <c r="R22" s="93"/>
      <c r="S22" s="93"/>
      <c r="T22" s="93"/>
      <c r="U22" s="93"/>
      <c r="V22" s="93"/>
      <c r="W22" s="93"/>
      <c r="X22" s="93"/>
      <c r="Y22" s="93"/>
      <c r="Z22" s="93"/>
      <c r="AA22" s="93"/>
      <c r="AB22" s="93"/>
      <c r="AC22" s="93"/>
      <c r="AD22" s="93"/>
      <c r="AE22" s="93"/>
      <c r="AF22" s="93"/>
      <c r="AG22" s="93"/>
      <c r="AH22" s="93"/>
      <c r="AI22" s="93"/>
      <c r="AJ22" s="93"/>
      <c r="AK22" s="93"/>
      <c r="AL22" s="93"/>
      <c r="AM22" s="93"/>
      <c r="AN22" s="93"/>
      <c r="AO22" s="86"/>
    </row>
    <row r="23" spans="1:41" ht="18.899999999999999" customHeight="1">
      <c r="I23" s="93"/>
      <c r="J23" s="5"/>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86"/>
    </row>
    <row r="24" spans="1:41" ht="18.899999999999999" customHeight="1">
      <c r="B24" s="126"/>
      <c r="C24" s="126"/>
      <c r="D24" s="126" t="str">
        <f>+p_a_PROCEDURA!C81</f>
        <v>T_i</v>
      </c>
      <c r="E24" s="126" t="str">
        <f>+p_a_PROCEDURA!D81</f>
        <v>T_u</v>
      </c>
      <c r="F24" s="142"/>
      <c r="G24" s="142"/>
      <c r="H24" s="142"/>
      <c r="I24" s="93"/>
      <c r="J24" s="5"/>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86"/>
    </row>
    <row r="25" spans="1:41" ht="18.899999999999999" customHeight="1">
      <c r="B25" s="126"/>
      <c r="C25" s="126" t="str">
        <f>+p_a_PROCEDURA!B82</f>
        <v>h_1</v>
      </c>
      <c r="D25" s="273">
        <f>+p_a_PROCEDURA!C82</f>
        <v>395</v>
      </c>
      <c r="E25" s="274">
        <f>+p_a_PROCEDURA!D82</f>
        <v>305</v>
      </c>
      <c r="F25" s="142"/>
      <c r="G25" s="142"/>
      <c r="H25" s="142"/>
      <c r="I25" s="93"/>
      <c r="J25" s="5"/>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86"/>
    </row>
    <row r="26" spans="1:41" ht="18.75" customHeight="1">
      <c r="B26" s="126"/>
      <c r="C26" s="126" t="str">
        <f>+p_a_PROCEDURA!B83</f>
        <v>h_2</v>
      </c>
      <c r="D26" s="275">
        <f>+p_a_PROCEDURA!C83</f>
        <v>445</v>
      </c>
      <c r="E26" s="127">
        <f>+p_a_PROCEDURA!D83</f>
        <v>345</v>
      </c>
      <c r="F26" s="142" t="s">
        <v>104</v>
      </c>
      <c r="G26" s="142"/>
      <c r="H26" s="142"/>
      <c r="J26" s="5"/>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86"/>
    </row>
    <row r="27" spans="1:41" ht="21">
      <c r="A27" s="73"/>
      <c r="B27" s="126"/>
      <c r="C27" s="126" t="str">
        <f>+p_a_PROCEDURA!B84</f>
        <v>h_3</v>
      </c>
      <c r="D27" s="275">
        <f>+p_a_PROCEDURA!C84</f>
        <v>0</v>
      </c>
      <c r="E27" s="127">
        <f>+p_a_PROCEDURA!D84</f>
        <v>0</v>
      </c>
      <c r="F27" s="142">
        <f>+MAX(D25:E30)</f>
        <v>445</v>
      </c>
      <c r="G27" s="142"/>
      <c r="H27" s="142"/>
      <c r="J27" s="209"/>
      <c r="K27" s="141" t="s">
        <v>54</v>
      </c>
      <c r="L27" s="393" t="s">
        <v>93</v>
      </c>
      <c r="M27" s="394"/>
      <c r="N27" s="394"/>
      <c r="O27" s="394"/>
      <c r="P27" s="395"/>
      <c r="Q27" s="309"/>
      <c r="R27" s="116" t="s">
        <v>91</v>
      </c>
      <c r="S27" s="308"/>
      <c r="T27" s="309"/>
      <c r="U27" s="309"/>
      <c r="V27" s="309"/>
      <c r="W27" s="309"/>
      <c r="X27" s="309"/>
      <c r="Y27" s="309"/>
      <c r="Z27" s="309"/>
      <c r="AA27" s="309"/>
      <c r="AB27" s="309"/>
      <c r="AC27" s="310"/>
      <c r="AD27" s="117" t="s">
        <v>59</v>
      </c>
      <c r="AE27" s="95"/>
      <c r="AF27" s="96"/>
      <c r="AG27" s="96"/>
      <c r="AH27" s="96"/>
      <c r="AI27" s="96"/>
      <c r="AJ27" s="96"/>
      <c r="AK27" s="96"/>
      <c r="AL27" s="96"/>
      <c r="AM27" s="96"/>
      <c r="AN27" s="96"/>
      <c r="AO27" s="97"/>
    </row>
    <row r="28" spans="1:41" ht="21">
      <c r="A28" s="73"/>
      <c r="B28" s="92"/>
      <c r="C28" s="126" t="str">
        <f>+p_a_PROCEDURA!B85</f>
        <v>h_4</v>
      </c>
      <c r="D28" s="275">
        <f>+p_a_PROCEDURA!C85</f>
        <v>0</v>
      </c>
      <c r="E28" s="127">
        <f>+p_a_PROCEDURA!D85</f>
        <v>0</v>
      </c>
      <c r="F28" s="142"/>
      <c r="G28" s="142"/>
      <c r="H28" s="142"/>
      <c r="J28" s="5"/>
      <c r="K28" s="144" t="str">
        <f>p_a_PROCEDURA!B113</f>
        <v>∆T</v>
      </c>
      <c r="L28" s="144" t="str">
        <f>p_a_PROCEDURA!C113</f>
        <v>Tsup</v>
      </c>
      <c r="M28" s="142" t="str">
        <f>p_a_PROCEDURA!D113</f>
        <v>Tinf</v>
      </c>
      <c r="N28" s="319" t="str">
        <f>+p_a_PROCEDURA!L113</f>
        <v>C_tot_h</v>
      </c>
      <c r="O28" s="157" t="str">
        <f>+p_a_PROCEDURA!S113</f>
        <v>C_tot_c</v>
      </c>
      <c r="P28" s="142" t="str">
        <f>+p_a_PROCEDURA!T113</f>
        <v>∆H</v>
      </c>
      <c r="Q28" s="352"/>
      <c r="R28" s="144" t="str">
        <f>+p_a_PROCEDURA!W113</f>
        <v>∆Qi*</v>
      </c>
      <c r="S28" s="167" t="str">
        <f>+p_a_PROCEDURA!X113</f>
        <v>Ti</v>
      </c>
      <c r="T28" s="168" t="str">
        <f>+p_a_PROCEDURA!Y113</f>
        <v>Qcu</v>
      </c>
      <c r="U28" s="168" t="str">
        <f>+p_a_PROCEDURA!Z113</f>
        <v>Qhu</v>
      </c>
      <c r="V28" s="93"/>
      <c r="W28" s="4"/>
      <c r="X28" s="93"/>
      <c r="Y28" s="93"/>
      <c r="Z28" s="93"/>
      <c r="AA28" s="93"/>
      <c r="AB28" s="93"/>
      <c r="AC28" s="93"/>
      <c r="AD28" s="121" t="str">
        <f>+p_a_PROCEDURA!B144</f>
        <v>a</v>
      </c>
      <c r="AE28" s="176"/>
      <c r="AF28" s="176" t="s">
        <v>72</v>
      </c>
      <c r="AG28" s="176" t="str">
        <f>+p_a_PROCEDURA!E144</f>
        <v>∆H</v>
      </c>
      <c r="AH28" s="176" t="str">
        <f>+p_a_PROCEDURA!F144</f>
        <v>∆H</v>
      </c>
      <c r="AI28" s="176"/>
      <c r="AJ28" s="208" t="str">
        <f>+p_a_PROCEDURA!H144</f>
        <v>b</v>
      </c>
      <c r="AK28" s="176" t="str">
        <f>+p_a_PROCEDURA!I144</f>
        <v>∆H</v>
      </c>
      <c r="AL28" s="176"/>
      <c r="AM28" s="208" t="str">
        <f>+p_a_PROCEDURA!K144</f>
        <v>c</v>
      </c>
      <c r="AN28" s="176" t="str">
        <f>+p_a_PROCEDURA!L144</f>
        <v>∆H</v>
      </c>
      <c r="AO28" s="86"/>
    </row>
    <row r="29" spans="1:41" ht="18.899999999999999" customHeight="1" thickBot="1">
      <c r="A29" s="73"/>
      <c r="C29" s="126" t="str">
        <f>+p_a_PROCEDURA!B86</f>
        <v>h_5</v>
      </c>
      <c r="D29" s="275">
        <f>+p_a_PROCEDURA!C86</f>
        <v>0</v>
      </c>
      <c r="E29" s="127">
        <f>+p_a_PROCEDURA!D86</f>
        <v>0</v>
      </c>
      <c r="F29" s="142"/>
      <c r="G29" s="142"/>
      <c r="H29" s="142"/>
      <c r="J29" s="5"/>
      <c r="K29" s="151" t="str">
        <f>p_a_PROCEDURA!B114</f>
        <v>n° intervalli</v>
      </c>
      <c r="L29" s="151" t="str">
        <f>p_a_PROCEDURA!C114</f>
        <v>[K]</v>
      </c>
      <c r="M29" s="253" t="str">
        <f>p_a_PROCEDURA!D114</f>
        <v>[K]</v>
      </c>
      <c r="N29" s="319" t="str">
        <f>+p_a_PROCEDURA!L114</f>
        <v>[kW/K]</v>
      </c>
      <c r="O29" s="157" t="str">
        <f>+p_a_PROCEDURA!S114</f>
        <v>[kW/K]</v>
      </c>
      <c r="P29" s="142" t="str">
        <f>+p_a_PROCEDURA!T114</f>
        <v>[kW]</v>
      </c>
      <c r="Q29" s="89"/>
      <c r="R29" s="169" t="str">
        <f>+p_a_PROCEDURA!W114</f>
        <v>[kW]</v>
      </c>
      <c r="S29" s="114" t="str">
        <f>+p_a_PROCEDURA!X114</f>
        <v>[K]</v>
      </c>
      <c r="T29" s="126" t="str">
        <f>+p_a_PROCEDURA!Y114</f>
        <v>[kW]</v>
      </c>
      <c r="U29" s="126" t="str">
        <f>+p_a_PROCEDURA!Z114</f>
        <v>[kW]</v>
      </c>
      <c r="V29" s="93"/>
      <c r="W29" s="93"/>
      <c r="X29" s="93"/>
      <c r="Y29" s="93"/>
      <c r="Z29" s="93"/>
      <c r="AA29" s="93"/>
      <c r="AB29" s="93"/>
      <c r="AC29" s="93"/>
      <c r="AD29" s="176"/>
      <c r="AE29" s="176"/>
      <c r="AF29" s="176" t="s">
        <v>71</v>
      </c>
      <c r="AG29" s="176" t="str">
        <f>+p_a_PROCEDURA!E145</f>
        <v xml:space="preserve"> [kW]</v>
      </c>
      <c r="AH29" s="176" t="str">
        <f>+p_a_PROCEDURA!F145</f>
        <v xml:space="preserve"> [kW]</v>
      </c>
      <c r="AI29" s="176"/>
      <c r="AJ29" s="176" t="str">
        <f>+p_a_PROCEDURA!H145</f>
        <v xml:space="preserve"> [kW]</v>
      </c>
      <c r="AK29" s="176" t="str">
        <f>+p_a_PROCEDURA!I145</f>
        <v xml:space="preserve"> [kW]</v>
      </c>
      <c r="AL29" s="176"/>
      <c r="AM29" s="177" t="str">
        <f>+p_a_PROCEDURA!K145</f>
        <v xml:space="preserve"> [kW]</v>
      </c>
      <c r="AN29" s="177" t="str">
        <f>+p_a_PROCEDURA!L145</f>
        <v xml:space="preserve"> [kW]</v>
      </c>
      <c r="AO29" s="86"/>
    </row>
    <row r="30" spans="1:41" ht="18.899999999999999" customHeight="1">
      <c r="A30" s="81"/>
      <c r="C30" s="126" t="str">
        <f>+p_a_PROCEDURA!B87</f>
        <v>h_6</v>
      </c>
      <c r="D30" s="276">
        <f>+p_a_PROCEDURA!C87</f>
        <v>0</v>
      </c>
      <c r="E30" s="277">
        <f>+p_a_PROCEDURA!D87</f>
        <v>0</v>
      </c>
      <c r="F30" s="142"/>
      <c r="G30" s="142"/>
      <c r="H30" s="142"/>
      <c r="J30" s="5"/>
      <c r="K30" s="169"/>
      <c r="L30" s="169"/>
      <c r="M30" s="142"/>
      <c r="N30" s="320"/>
      <c r="O30" s="142"/>
      <c r="P30" s="351"/>
      <c r="R30" s="170">
        <f>+p_a_PROCEDURA!W115</f>
        <v>48</v>
      </c>
      <c r="S30" s="167">
        <f>+p_a_PROCEDURA!X115</f>
        <v>445</v>
      </c>
      <c r="T30" s="202" t="str">
        <f>+p_a_PROCEDURA!Y115</f>
        <v/>
      </c>
      <c r="U30" s="205"/>
      <c r="V30" s="93"/>
      <c r="W30" s="93"/>
      <c r="X30" s="93"/>
      <c r="Y30" s="93"/>
      <c r="Z30" s="93"/>
      <c r="AA30" s="93"/>
      <c r="AB30" s="93"/>
      <c r="AC30" s="93"/>
      <c r="AD30" s="396" t="str">
        <f>+p_a_PROCEDURA!B146</f>
        <v>Q_hu=</v>
      </c>
      <c r="AE30" s="404" t="str">
        <f>+p_a_PROCEDURA!C146</f>
        <v>∑∆H_i</v>
      </c>
      <c r="AF30" s="210">
        <f>IF(p_a_PROCEDURA!D146&lt;&gt;0,p_a_PROCEDURA!D146,"")</f>
        <v>1</v>
      </c>
      <c r="AG30" s="211">
        <f>+p_a_PROCEDURA!E146</f>
        <v>36</v>
      </c>
      <c r="AH30" s="419">
        <f>+p_a_PROCEDURA!F146</f>
        <v>48</v>
      </c>
      <c r="AI30" s="176"/>
      <c r="AJ30" s="383">
        <f>+p_a_PROCEDURA!H146</f>
        <v>48</v>
      </c>
      <c r="AK30" s="180"/>
      <c r="AL30" s="176"/>
      <c r="AM30" s="383">
        <f>+p_a_PROCEDURA!K146</f>
        <v>48</v>
      </c>
      <c r="AN30" s="383">
        <f>+p_a_PROCEDURA!L146</f>
        <v>48</v>
      </c>
      <c r="AO30" s="86"/>
    </row>
    <row r="31" spans="1:41" ht="18.899999999999999" customHeight="1">
      <c r="A31" s="81"/>
      <c r="C31" s="126" t="str">
        <f>+p_a_PROCEDURA!B88</f>
        <v>c_1</v>
      </c>
      <c r="D31" s="273">
        <f>+p_a_PROCEDURA!C88</f>
        <v>305</v>
      </c>
      <c r="E31" s="274">
        <f>+p_a_PROCEDURA!D88</f>
        <v>395</v>
      </c>
      <c r="F31" s="142" t="s">
        <v>105</v>
      </c>
      <c r="G31" s="142"/>
      <c r="H31" s="142"/>
      <c r="J31" s="74"/>
      <c r="K31" s="173">
        <f>IF(OR(L31&lt;&gt;0,L31&lt;&gt;""),p_a_PROCEDURA!B116,"")</f>
        <v>1</v>
      </c>
      <c r="L31" s="167">
        <f>p_a_PROCEDURA!C116</f>
        <v>445</v>
      </c>
      <c r="M31" s="167">
        <f>p_a_PROCEDURA!D116</f>
        <v>395</v>
      </c>
      <c r="N31" s="350">
        <f>IF(p_a_PROCEDURA!L116&lt;&gt;0,p_a_PROCEDURA!L116,"")</f>
        <v>1</v>
      </c>
      <c r="O31" s="152" t="str">
        <f>IF(p_a_PROCEDURA!S116&lt;&gt;0,p_a_PROCEDURA!S116,"")</f>
        <v/>
      </c>
      <c r="P31" s="171">
        <f>+ABS(p_a_PROCEDURA!T116)</f>
        <v>50</v>
      </c>
      <c r="R31" s="151">
        <f>+p_a_PROCEDURA!W116</f>
        <v>98</v>
      </c>
      <c r="S31" s="126">
        <f>+p_a_PROCEDURA!X116</f>
        <v>395</v>
      </c>
      <c r="T31" s="203" t="str">
        <f>+p_a_PROCEDURA!Y116</f>
        <v/>
      </c>
      <c r="U31" s="206">
        <f>+p_a_PROCEDURA!Z116</f>
        <v>48</v>
      </c>
      <c r="V31" s="93"/>
      <c r="W31" s="93"/>
      <c r="X31" s="93"/>
      <c r="Y31" s="93"/>
      <c r="Z31" s="93"/>
      <c r="AA31" s="93"/>
      <c r="AB31" s="93"/>
      <c r="AC31" s="93"/>
      <c r="AD31" s="397"/>
      <c r="AE31" s="405"/>
      <c r="AF31" s="181">
        <f>IF(p_a_PROCEDURA!D147&lt;&gt;0,p_a_PROCEDURA!D147,"")</f>
        <v>2</v>
      </c>
      <c r="AG31" s="179">
        <f>+p_a_PROCEDURA!E147</f>
        <v>12</v>
      </c>
      <c r="AH31" s="420"/>
      <c r="AI31" s="176"/>
      <c r="AJ31" s="384"/>
      <c r="AK31" s="182"/>
      <c r="AL31" s="176"/>
      <c r="AM31" s="384"/>
      <c r="AN31" s="384"/>
      <c r="AO31" s="86"/>
    </row>
    <row r="32" spans="1:41" ht="18.899999999999999" customHeight="1">
      <c r="A32" s="81"/>
      <c r="C32" s="126" t="str">
        <f>+p_a_PROCEDURA!B89</f>
        <v>c_2</v>
      </c>
      <c r="D32" s="275">
        <f>+p_a_PROCEDURA!C89</f>
        <v>335</v>
      </c>
      <c r="E32" s="127">
        <f>+p_a_PROCEDURA!D89</f>
        <v>375</v>
      </c>
      <c r="F32" s="142">
        <f>+MAX(D31:E36)</f>
        <v>395</v>
      </c>
      <c r="G32" s="142"/>
      <c r="H32" s="142">
        <f>+F27-F32</f>
        <v>50</v>
      </c>
      <c r="J32" s="74"/>
      <c r="K32" s="129">
        <f>p_a_PROCEDURA!B117</f>
        <v>2</v>
      </c>
      <c r="L32" s="126">
        <f>p_a_PROCEDURA!C117</f>
        <v>395</v>
      </c>
      <c r="M32" s="126">
        <f>p_a_PROCEDURA!D117</f>
        <v>375</v>
      </c>
      <c r="N32" s="319">
        <f>IF(p_a_PROCEDURA!L117&lt;&gt;0,p_a_PROCEDURA!L117,"")</f>
        <v>3</v>
      </c>
      <c r="O32" s="157">
        <f>IF(p_a_PROCEDURA!S117&lt;&gt;0,p_a_PROCEDURA!S117,"")</f>
        <v>1.8</v>
      </c>
      <c r="P32" s="150">
        <f>+ABS(p_a_PROCEDURA!T117)</f>
        <v>24</v>
      </c>
      <c r="R32" s="151">
        <f>+p_a_PROCEDURA!W117</f>
        <v>122</v>
      </c>
      <c r="S32" s="126">
        <f>+p_a_PROCEDURA!X117</f>
        <v>375</v>
      </c>
      <c r="T32" s="203" t="str">
        <f>+p_a_PROCEDURA!Y117</f>
        <v/>
      </c>
      <c r="U32" s="126"/>
      <c r="V32" s="93"/>
      <c r="W32" s="93"/>
      <c r="X32" s="93"/>
      <c r="Y32" s="93"/>
      <c r="Z32" s="93"/>
      <c r="AA32" s="93"/>
      <c r="AB32" s="93"/>
      <c r="AC32" s="93"/>
      <c r="AD32" s="397"/>
      <c r="AE32" s="405"/>
      <c r="AF32" s="183" t="str">
        <f>IF(p_a_PROCEDURA!D148&lt;&gt;0,p_a_PROCEDURA!D148,"")</f>
        <v/>
      </c>
      <c r="AG32" s="179" t="str">
        <f>+p_a_PROCEDURA!E148</f>
        <v/>
      </c>
      <c r="AH32" s="420"/>
      <c r="AI32" s="176"/>
      <c r="AJ32" s="384"/>
      <c r="AK32" s="182"/>
      <c r="AL32" s="176"/>
      <c r="AM32" s="384"/>
      <c r="AN32" s="384"/>
      <c r="AO32" s="86"/>
    </row>
    <row r="33" spans="1:41" ht="18.899999999999999" customHeight="1">
      <c r="A33" s="81"/>
      <c r="C33" s="126" t="str">
        <f>+p_a_PROCEDURA!B90</f>
        <v>c_3</v>
      </c>
      <c r="D33" s="275">
        <f>+p_a_PROCEDURA!C90</f>
        <v>0</v>
      </c>
      <c r="E33" s="127">
        <f>+p_a_PROCEDURA!D90</f>
        <v>0</v>
      </c>
      <c r="F33" s="142"/>
      <c r="G33" s="142"/>
      <c r="H33" s="142"/>
      <c r="J33" s="74"/>
      <c r="K33" s="129">
        <f>p_a_PROCEDURA!B118</f>
        <v>3</v>
      </c>
      <c r="L33" s="126">
        <f>p_a_PROCEDURA!C118</f>
        <v>375</v>
      </c>
      <c r="M33" s="126">
        <f>p_a_PROCEDURA!D118</f>
        <v>345</v>
      </c>
      <c r="N33" s="319">
        <f>IF(p_a_PROCEDURA!L118&lt;&gt;0,p_a_PROCEDURA!L118,"")</f>
        <v>3</v>
      </c>
      <c r="O33" s="157">
        <f>IF(p_a_PROCEDURA!S118&lt;&gt;0,p_a_PROCEDURA!S118,"")</f>
        <v>5.8</v>
      </c>
      <c r="P33" s="150">
        <f>+ABS(p_a_PROCEDURA!T118)</f>
        <v>84</v>
      </c>
      <c r="R33" s="151">
        <f>+p_a_PROCEDURA!W118</f>
        <v>38</v>
      </c>
      <c r="S33" s="126">
        <f>+p_a_PROCEDURA!X118</f>
        <v>345</v>
      </c>
      <c r="T33" s="203" t="str">
        <f>+p_a_PROCEDURA!Y118</f>
        <v/>
      </c>
      <c r="U33" s="126"/>
      <c r="V33" s="93"/>
      <c r="W33" s="93"/>
      <c r="X33" s="93"/>
      <c r="Y33" s="93"/>
      <c r="Z33" s="93"/>
      <c r="AA33" s="93"/>
      <c r="AB33" s="93"/>
      <c r="AC33" s="93"/>
      <c r="AD33" s="397"/>
      <c r="AE33" s="405"/>
      <c r="AF33" s="178" t="str">
        <f>IF(p_a_PROCEDURA!D149&lt;&gt;0,p_a_PROCEDURA!D149,"")</f>
        <v/>
      </c>
      <c r="AG33" s="179" t="str">
        <f>+p_a_PROCEDURA!E149</f>
        <v/>
      </c>
      <c r="AH33" s="420"/>
      <c r="AI33" s="176"/>
      <c r="AJ33" s="384"/>
      <c r="AK33" s="182"/>
      <c r="AL33" s="176"/>
      <c r="AM33" s="384"/>
      <c r="AN33" s="384"/>
      <c r="AO33" s="86"/>
    </row>
    <row r="34" spans="1:41" ht="18.899999999999999" customHeight="1">
      <c r="A34" s="81"/>
      <c r="C34" s="126" t="str">
        <f>+p_a_PROCEDURA!B91</f>
        <v>c_4</v>
      </c>
      <c r="D34" s="275">
        <f>+p_a_PROCEDURA!C91</f>
        <v>0</v>
      </c>
      <c r="E34" s="127">
        <f>+p_a_PROCEDURA!D91</f>
        <v>0</v>
      </c>
      <c r="F34" s="142"/>
      <c r="G34" s="142"/>
      <c r="H34" s="142"/>
      <c r="J34" s="74"/>
      <c r="K34" s="129">
        <f>p_a_PROCEDURA!B119</f>
        <v>4</v>
      </c>
      <c r="L34" s="126">
        <f>p_a_PROCEDURA!C119</f>
        <v>345</v>
      </c>
      <c r="M34" s="126">
        <f>p_a_PROCEDURA!D119</f>
        <v>335</v>
      </c>
      <c r="N34" s="319">
        <f>IF(p_a_PROCEDURA!L119&lt;&gt;0,p_a_PROCEDURA!L119,"")</f>
        <v>2</v>
      </c>
      <c r="O34" s="157">
        <f>IF(p_a_PROCEDURA!S119&lt;&gt;0,p_a_PROCEDURA!S119,"")</f>
        <v>5.8</v>
      </c>
      <c r="P34" s="150">
        <f>+ABS(p_a_PROCEDURA!T119)</f>
        <v>38</v>
      </c>
      <c r="R34" s="151">
        <f>+p_a_PROCEDURA!W119</f>
        <v>0</v>
      </c>
      <c r="S34" s="126">
        <f>+p_a_PROCEDURA!X119</f>
        <v>335</v>
      </c>
      <c r="T34" s="203" t="str">
        <f>+p_a_PROCEDURA!Y119</f>
        <v/>
      </c>
      <c r="U34" s="126"/>
      <c r="V34" s="93"/>
      <c r="W34" s="93"/>
      <c r="X34" s="93"/>
      <c r="Y34" s="93"/>
      <c r="Z34" s="93"/>
      <c r="AA34" s="93"/>
      <c r="AB34" s="93"/>
      <c r="AC34" s="93"/>
      <c r="AD34" s="397"/>
      <c r="AE34" s="405"/>
      <c r="AF34" s="181" t="str">
        <f>IF(p_a_PROCEDURA!D150&lt;&gt;0,p_a_PROCEDURA!D150,"")</f>
        <v/>
      </c>
      <c r="AG34" s="179" t="str">
        <f>+p_a_PROCEDURA!E150</f>
        <v/>
      </c>
      <c r="AH34" s="420"/>
      <c r="AI34" s="176"/>
      <c r="AJ34" s="384"/>
      <c r="AK34" s="182"/>
      <c r="AL34" s="176"/>
      <c r="AM34" s="384"/>
      <c r="AN34" s="384"/>
      <c r="AO34" s="86"/>
    </row>
    <row r="35" spans="1:41" ht="18.899999999999999" customHeight="1">
      <c r="A35" s="81"/>
      <c r="C35" s="126" t="str">
        <f>+p_a_PROCEDURA!B92</f>
        <v>c_5</v>
      </c>
      <c r="D35" s="275">
        <f>+p_a_PROCEDURA!C92</f>
        <v>0</v>
      </c>
      <c r="E35" s="127">
        <f>+p_a_PROCEDURA!D92</f>
        <v>0</v>
      </c>
      <c r="F35" s="142"/>
      <c r="G35" s="142"/>
      <c r="H35" s="142"/>
      <c r="J35" s="74"/>
      <c r="K35" s="129">
        <f>p_a_PROCEDURA!B120</f>
        <v>5</v>
      </c>
      <c r="L35" s="126">
        <f>p_a_PROCEDURA!C120</f>
        <v>335</v>
      </c>
      <c r="M35" s="126">
        <f>p_a_PROCEDURA!D120</f>
        <v>305</v>
      </c>
      <c r="N35" s="319">
        <f>IF(p_a_PROCEDURA!L120&lt;&gt;0,p_a_PROCEDURA!L120,"")</f>
        <v>2</v>
      </c>
      <c r="O35" s="157">
        <f>IF(p_a_PROCEDURA!S120&lt;&gt;0,p_a_PROCEDURA!S120,"")</f>
        <v>1.8</v>
      </c>
      <c r="P35" s="150">
        <f>+ABS(p_a_PROCEDURA!T120)</f>
        <v>5.9999999999999982</v>
      </c>
      <c r="R35" s="151">
        <f>+p_a_PROCEDURA!W120</f>
        <v>6</v>
      </c>
      <c r="S35" s="126">
        <f>+p_a_PROCEDURA!X120</f>
        <v>305</v>
      </c>
      <c r="T35" s="203">
        <f>+p_a_PROCEDURA!Y120</f>
        <v>6</v>
      </c>
      <c r="U35" s="126"/>
      <c r="V35" s="93"/>
      <c r="W35" s="93"/>
      <c r="X35" s="93"/>
      <c r="Y35" s="93"/>
      <c r="Z35" s="93"/>
      <c r="AA35" s="93"/>
      <c r="AB35" s="93"/>
      <c r="AC35" s="93"/>
      <c r="AD35" s="397"/>
      <c r="AE35" s="405"/>
      <c r="AF35" s="183" t="str">
        <f>IF(p_a_PROCEDURA!D151&lt;&gt;0,p_a_PROCEDURA!D151,"")</f>
        <v/>
      </c>
      <c r="AG35" s="179" t="str">
        <f>+p_a_PROCEDURA!E151</f>
        <v/>
      </c>
      <c r="AH35" s="420"/>
      <c r="AI35" s="176"/>
      <c r="AJ35" s="384"/>
      <c r="AK35" s="182"/>
      <c r="AL35" s="176"/>
      <c r="AM35" s="384"/>
      <c r="AN35" s="384"/>
      <c r="AO35" s="86"/>
    </row>
    <row r="36" spans="1:41" ht="18.899999999999999" customHeight="1">
      <c r="A36" s="81"/>
      <c r="C36" s="126" t="str">
        <f>+p_a_PROCEDURA!B93</f>
        <v>c_6</v>
      </c>
      <c r="D36" s="276">
        <f>+p_a_PROCEDURA!C93</f>
        <v>0</v>
      </c>
      <c r="E36" s="277">
        <f>+p_a_PROCEDURA!D93</f>
        <v>0</v>
      </c>
      <c r="F36" s="142"/>
      <c r="G36" s="142"/>
      <c r="H36" s="142"/>
      <c r="J36" s="74"/>
      <c r="K36" s="129" t="str">
        <f>p_a_PROCEDURA!B121</f>
        <v/>
      </c>
      <c r="L36" s="126" t="str">
        <f>p_a_PROCEDURA!C121</f>
        <v/>
      </c>
      <c r="M36" s="126" t="str">
        <f>p_a_PROCEDURA!D121</f>
        <v/>
      </c>
      <c r="N36" s="319" t="str">
        <f>IF(p_a_PROCEDURA!L121&lt;&gt;0,p_a_PROCEDURA!L121,"")</f>
        <v/>
      </c>
      <c r="O36" s="157" t="str">
        <f>IF(p_a_PROCEDURA!S121&lt;&gt;0,p_a_PROCEDURA!S121,"")</f>
        <v/>
      </c>
      <c r="P36" s="150">
        <f>+ABS(p_a_PROCEDURA!T121)</f>
        <v>0</v>
      </c>
      <c r="R36" s="151" t="str">
        <f>+p_a_PROCEDURA!W121</f>
        <v/>
      </c>
      <c r="S36" s="126" t="str">
        <f>+p_a_PROCEDURA!X121</f>
        <v/>
      </c>
      <c r="T36" s="203" t="str">
        <f>+p_a_PROCEDURA!Y121</f>
        <v/>
      </c>
      <c r="U36" s="126"/>
      <c r="V36" s="93"/>
      <c r="W36" s="93"/>
      <c r="X36" s="93"/>
      <c r="Y36" s="93"/>
      <c r="Z36" s="93"/>
      <c r="AA36" s="93"/>
      <c r="AB36" s="93"/>
      <c r="AC36" s="93"/>
      <c r="AD36" s="397"/>
      <c r="AE36" s="405"/>
      <c r="AF36" s="183" t="str">
        <f>IF(p_a_PROCEDURA!D152&lt;&gt;0,p_a_PROCEDURA!D152,"")</f>
        <v/>
      </c>
      <c r="AG36" s="179" t="str">
        <f>+p_a_PROCEDURA!E152</f>
        <v/>
      </c>
      <c r="AH36" s="420"/>
      <c r="AI36" s="176"/>
      <c r="AJ36" s="384"/>
      <c r="AK36" s="182"/>
      <c r="AL36" s="176"/>
      <c r="AM36" s="384"/>
      <c r="AN36" s="384"/>
      <c r="AO36" s="86"/>
    </row>
    <row r="37" spans="1:41" ht="18.899999999999999" customHeight="1">
      <c r="A37" s="81"/>
      <c r="J37" s="74"/>
      <c r="K37" s="129" t="str">
        <f>p_a_PROCEDURA!B122</f>
        <v/>
      </c>
      <c r="L37" s="126" t="str">
        <f>p_a_PROCEDURA!C122</f>
        <v/>
      </c>
      <c r="M37" s="126" t="str">
        <f>p_a_PROCEDURA!D122</f>
        <v/>
      </c>
      <c r="N37" s="319" t="str">
        <f>IF(p_a_PROCEDURA!L122&lt;&gt;0,p_a_PROCEDURA!L122,"")</f>
        <v/>
      </c>
      <c r="O37" s="157" t="str">
        <f>IF(p_a_PROCEDURA!S122&lt;&gt;0,p_a_PROCEDURA!S122,"")</f>
        <v/>
      </c>
      <c r="P37" s="150">
        <f>+ABS(p_a_PROCEDURA!T122)</f>
        <v>0</v>
      </c>
      <c r="R37" s="151" t="str">
        <f>+p_a_PROCEDURA!W122</f>
        <v/>
      </c>
      <c r="S37" s="126" t="str">
        <f>+p_a_PROCEDURA!X122</f>
        <v/>
      </c>
      <c r="T37" s="203" t="str">
        <f>+p_a_PROCEDURA!Y122</f>
        <v/>
      </c>
      <c r="U37" s="126"/>
      <c r="V37" s="93"/>
      <c r="W37" s="93"/>
      <c r="X37" s="93"/>
      <c r="Y37" s="93"/>
      <c r="Z37" s="93"/>
      <c r="AA37" s="93"/>
      <c r="AB37" s="93"/>
      <c r="AC37" s="93"/>
      <c r="AD37" s="397"/>
      <c r="AE37" s="405"/>
      <c r="AF37" s="178" t="str">
        <f>IF(p_a_PROCEDURA!D153&lt;&gt;0,p_a_PROCEDURA!D153,"")</f>
        <v/>
      </c>
      <c r="AG37" s="179" t="str">
        <f>+p_a_PROCEDURA!E153</f>
        <v/>
      </c>
      <c r="AH37" s="420"/>
      <c r="AI37" s="176"/>
      <c r="AJ37" s="384"/>
      <c r="AK37" s="182"/>
      <c r="AL37" s="176"/>
      <c r="AM37" s="384"/>
      <c r="AN37" s="384"/>
      <c r="AO37" s="86"/>
    </row>
    <row r="38" spans="1:41" ht="18.899999999999999" customHeight="1">
      <c r="A38" s="81"/>
      <c r="J38" s="74"/>
      <c r="K38" s="129" t="str">
        <f>p_a_PROCEDURA!B123</f>
        <v/>
      </c>
      <c r="L38" s="126" t="str">
        <f>p_a_PROCEDURA!C123</f>
        <v/>
      </c>
      <c r="M38" s="126" t="str">
        <f>p_a_PROCEDURA!D123</f>
        <v/>
      </c>
      <c r="N38" s="319" t="str">
        <f>IF(p_a_PROCEDURA!L123&lt;&gt;0,p_a_PROCEDURA!L123,"")</f>
        <v/>
      </c>
      <c r="O38" s="157" t="str">
        <f>IF(p_a_PROCEDURA!S123&lt;&gt;0,p_a_PROCEDURA!S123,"")</f>
        <v/>
      </c>
      <c r="P38" s="150">
        <f>+ABS(p_a_PROCEDURA!T123)</f>
        <v>0</v>
      </c>
      <c r="R38" s="151" t="str">
        <f>+p_a_PROCEDURA!W123</f>
        <v/>
      </c>
      <c r="S38" s="126" t="str">
        <f>+p_a_PROCEDURA!X123</f>
        <v/>
      </c>
      <c r="T38" s="203" t="str">
        <f>+p_a_PROCEDURA!Y123</f>
        <v/>
      </c>
      <c r="U38" s="126"/>
      <c r="V38" s="93"/>
      <c r="W38" s="93"/>
      <c r="X38" s="93"/>
      <c r="Y38" s="93"/>
      <c r="Z38" s="93"/>
      <c r="AA38" s="93"/>
      <c r="AB38" s="93"/>
      <c r="AC38" s="93"/>
      <c r="AD38" s="397"/>
      <c r="AE38" s="405"/>
      <c r="AF38" s="181" t="str">
        <f>IF(p_a_PROCEDURA!D154&lt;&gt;0,p_a_PROCEDURA!D154,"")</f>
        <v/>
      </c>
      <c r="AG38" s="179" t="str">
        <f>+p_a_PROCEDURA!E154</f>
        <v/>
      </c>
      <c r="AH38" s="420"/>
      <c r="AI38" s="176"/>
      <c r="AJ38" s="384"/>
      <c r="AK38" s="182"/>
      <c r="AL38" s="176"/>
      <c r="AM38" s="384"/>
      <c r="AN38" s="384"/>
      <c r="AO38" s="86"/>
    </row>
    <row r="39" spans="1:41" ht="18.899999999999999" customHeight="1">
      <c r="A39" s="81"/>
      <c r="J39" s="74"/>
      <c r="K39" s="129" t="str">
        <f>p_a_PROCEDURA!B124</f>
        <v/>
      </c>
      <c r="L39" s="126" t="str">
        <f>p_a_PROCEDURA!C124</f>
        <v/>
      </c>
      <c r="M39" s="126" t="str">
        <f>p_a_PROCEDURA!D124</f>
        <v/>
      </c>
      <c r="N39" s="319" t="str">
        <f>IF(p_a_PROCEDURA!L124&lt;&gt;0,p_a_PROCEDURA!L124,"")</f>
        <v/>
      </c>
      <c r="O39" s="157" t="str">
        <f>IF(p_a_PROCEDURA!S124&lt;&gt;0,p_a_PROCEDURA!S124,"")</f>
        <v/>
      </c>
      <c r="P39" s="150">
        <f>+ABS(p_a_PROCEDURA!T124)</f>
        <v>0</v>
      </c>
      <c r="R39" s="151" t="str">
        <f>+p_a_PROCEDURA!W124</f>
        <v/>
      </c>
      <c r="S39" s="126" t="str">
        <f>+p_a_PROCEDURA!X124</f>
        <v/>
      </c>
      <c r="T39" s="203" t="str">
        <f>+p_a_PROCEDURA!Y124</f>
        <v/>
      </c>
      <c r="U39" s="126"/>
      <c r="V39" s="93"/>
      <c r="W39" s="93"/>
      <c r="X39" s="93"/>
      <c r="Y39" s="93"/>
      <c r="Z39" s="93"/>
      <c r="AA39" s="93"/>
      <c r="AB39" s="93"/>
      <c r="AC39" s="93"/>
      <c r="AD39" s="397"/>
      <c r="AE39" s="405"/>
      <c r="AF39" s="183" t="str">
        <f>IF(p_a_PROCEDURA!D155&lt;&gt;0,p_a_PROCEDURA!D155,"")</f>
        <v/>
      </c>
      <c r="AG39" s="179" t="str">
        <f>+p_a_PROCEDURA!E155</f>
        <v/>
      </c>
      <c r="AH39" s="420"/>
      <c r="AI39" s="176"/>
      <c r="AJ39" s="384"/>
      <c r="AK39" s="182"/>
      <c r="AL39" s="176"/>
      <c r="AM39" s="384"/>
      <c r="AN39" s="384"/>
      <c r="AO39" s="86"/>
    </row>
    <row r="40" spans="1:41" ht="18.899999999999999" customHeight="1" thickBot="1">
      <c r="A40" s="81"/>
      <c r="J40" s="74"/>
      <c r="K40" s="129" t="str">
        <f>p_a_PROCEDURA!B125</f>
        <v/>
      </c>
      <c r="L40" s="126" t="str">
        <f>p_a_PROCEDURA!C125</f>
        <v/>
      </c>
      <c r="M40" s="126" t="str">
        <f>p_a_PROCEDURA!D125</f>
        <v/>
      </c>
      <c r="N40" s="319" t="str">
        <f>IF(p_a_PROCEDURA!L125&lt;&gt;0,p_a_PROCEDURA!L125,"")</f>
        <v/>
      </c>
      <c r="O40" s="157" t="str">
        <f>IF(p_a_PROCEDURA!S125&lt;&gt;0,p_a_PROCEDURA!S125,"")</f>
        <v/>
      </c>
      <c r="P40" s="150">
        <f>+ABS(p_a_PROCEDURA!T125)</f>
        <v>0</v>
      </c>
      <c r="R40" s="151" t="str">
        <f>+p_a_PROCEDURA!W125</f>
        <v/>
      </c>
      <c r="S40" s="126" t="str">
        <f>+p_a_PROCEDURA!X125</f>
        <v/>
      </c>
      <c r="T40" s="203" t="str">
        <f>+p_a_PROCEDURA!Y125</f>
        <v/>
      </c>
      <c r="U40" s="126"/>
      <c r="V40" s="93"/>
      <c r="W40" s="93"/>
      <c r="X40" s="93"/>
      <c r="Y40" s="93"/>
      <c r="Z40" s="93"/>
      <c r="AA40" s="93"/>
      <c r="AB40" s="93"/>
      <c r="AC40" s="93"/>
      <c r="AD40" s="398"/>
      <c r="AE40" s="406"/>
      <c r="AF40" s="183" t="str">
        <f>IF(p_a_PROCEDURA!D156&lt;&gt;0,p_a_PROCEDURA!D156,"")</f>
        <v/>
      </c>
      <c r="AG40" s="179" t="str">
        <f>+p_a_PROCEDURA!E156</f>
        <v/>
      </c>
      <c r="AH40" s="421"/>
      <c r="AI40" s="176"/>
      <c r="AJ40" s="385"/>
      <c r="AK40" s="184"/>
      <c r="AL40" s="176"/>
      <c r="AM40" s="385"/>
      <c r="AN40" s="389"/>
      <c r="AO40" s="86"/>
    </row>
    <row r="41" spans="1:41" ht="18.899999999999999" customHeight="1">
      <c r="A41" s="81"/>
      <c r="J41" s="74"/>
      <c r="K41" s="129" t="str">
        <f>p_a_PROCEDURA!B126</f>
        <v/>
      </c>
      <c r="L41" s="126" t="str">
        <f>p_a_PROCEDURA!C126</f>
        <v/>
      </c>
      <c r="M41" s="126" t="str">
        <f>p_a_PROCEDURA!D126</f>
        <v/>
      </c>
      <c r="N41" s="319" t="str">
        <f>IF(p_a_PROCEDURA!L126&lt;&gt;0,p_a_PROCEDURA!L126,"")</f>
        <v/>
      </c>
      <c r="O41" s="157" t="str">
        <f>IF(p_a_PROCEDURA!S126&lt;&gt;0,p_a_PROCEDURA!S126,"")</f>
        <v/>
      </c>
      <c r="P41" s="150">
        <f>+ABS(p_a_PROCEDURA!T126)</f>
        <v>0</v>
      </c>
      <c r="R41" s="151" t="str">
        <f>+p_a_PROCEDURA!W126</f>
        <v/>
      </c>
      <c r="S41" s="126" t="str">
        <f>+p_a_PROCEDURA!X126</f>
        <v/>
      </c>
      <c r="T41" s="203" t="str">
        <f>+p_a_PROCEDURA!Y126</f>
        <v/>
      </c>
      <c r="U41" s="126"/>
      <c r="V41" s="93"/>
      <c r="W41" s="93"/>
      <c r="X41" s="93"/>
      <c r="Y41" s="93"/>
      <c r="Z41" s="93"/>
      <c r="AA41" s="93"/>
      <c r="AB41" s="93"/>
      <c r="AC41" s="93"/>
      <c r="AD41" s="212"/>
      <c r="AE41" s="407" t="str">
        <f>+p_a_PROCEDURA!C157</f>
        <v>∆H_i</v>
      </c>
      <c r="AF41" s="185" t="str">
        <f>+p_a_PROCEDURA!D157</f>
        <v/>
      </c>
      <c r="AG41" s="186" t="str">
        <f>+p_a_PROCEDURA!E157</f>
        <v/>
      </c>
      <c r="AH41" s="413">
        <f>+p_a_PROCEDURA!F157</f>
        <v>274</v>
      </c>
      <c r="AI41" s="188"/>
      <c r="AJ41" s="187">
        <f>IF(p_a_PROCEDURA!H157&lt;&gt;0,p_a_PROCEDURA!H157,"")</f>
        <v>50</v>
      </c>
      <c r="AK41" s="184">
        <f>IF(p_a_PROCEDURA!I157&lt;&gt;0,p_a_PROCEDURA!I157,"")</f>
        <v>36</v>
      </c>
      <c r="AL41" s="188"/>
      <c r="AM41" s="187">
        <f>IF(p_a_PROCEDURA!K157&lt;&gt;0,p_a_PROCEDURA!K157,"")</f>
        <v>50</v>
      </c>
      <c r="AN41" s="189" t="str">
        <f>IF(p_a_PROCEDURA!L157&lt;&gt;0,p_a_PROCEDURA!L157,"")</f>
        <v/>
      </c>
      <c r="AO41" s="86"/>
    </row>
    <row r="42" spans="1:41" ht="18.899999999999999" customHeight="1">
      <c r="A42" s="81"/>
      <c r="J42" s="74"/>
      <c r="K42" s="129" t="str">
        <f>p_a_PROCEDURA!B127</f>
        <v/>
      </c>
      <c r="L42" s="126" t="str">
        <f>p_a_PROCEDURA!C127</f>
        <v/>
      </c>
      <c r="M42" s="126" t="str">
        <f>p_a_PROCEDURA!D127</f>
        <v/>
      </c>
      <c r="N42" s="319" t="str">
        <f>IF(p_a_PROCEDURA!L127&lt;&gt;0,p_a_PROCEDURA!L127,"")</f>
        <v/>
      </c>
      <c r="O42" s="157" t="str">
        <f>IF(p_a_PROCEDURA!S127&lt;&gt;0,p_a_PROCEDURA!S127,"")</f>
        <v/>
      </c>
      <c r="P42" s="150">
        <f>+ABS(p_a_PROCEDURA!T127)</f>
        <v>0</v>
      </c>
      <c r="R42" s="151" t="str">
        <f>+p_a_PROCEDURA!W127</f>
        <v/>
      </c>
      <c r="S42" s="126" t="str">
        <f>+p_a_PROCEDURA!X127</f>
        <v/>
      </c>
      <c r="T42" s="203" t="str">
        <f>+p_a_PROCEDURA!Y127</f>
        <v/>
      </c>
      <c r="U42" s="126"/>
      <c r="V42" s="93"/>
      <c r="W42" s="93"/>
      <c r="X42" s="93"/>
      <c r="Y42" s="93"/>
      <c r="Z42" s="93"/>
      <c r="AA42" s="93"/>
      <c r="AB42" s="93"/>
      <c r="AC42" s="93"/>
      <c r="AD42" s="213"/>
      <c r="AE42" s="408"/>
      <c r="AF42" s="185" t="str">
        <f>+p_a_PROCEDURA!D158</f>
        <v/>
      </c>
      <c r="AG42" s="186" t="str">
        <f>+p_a_PROCEDURA!E158</f>
        <v/>
      </c>
      <c r="AH42" s="414"/>
      <c r="AI42" s="188"/>
      <c r="AJ42" s="190">
        <f>IF(p_a_PROCEDURA!H158&lt;&gt;0,p_a_PROCEDURA!H158,"")</f>
        <v>150</v>
      </c>
      <c r="AK42" s="184">
        <f>IF(p_a_PROCEDURA!I158&lt;&gt;0,p_a_PROCEDURA!I158,"")</f>
        <v>232</v>
      </c>
      <c r="AL42" s="188"/>
      <c r="AM42" s="190">
        <f>IF(p_a_PROCEDURA!K158&lt;&gt;0,p_a_PROCEDURA!K158,"")</f>
        <v>150</v>
      </c>
      <c r="AN42" s="184">
        <f>IF(p_a_PROCEDURA!L158&lt;&gt;0,p_a_PROCEDURA!L158,"")</f>
        <v>220</v>
      </c>
      <c r="AO42" s="86"/>
    </row>
    <row r="43" spans="1:41" ht="18.899999999999999" customHeight="1">
      <c r="A43" s="81"/>
      <c r="J43" s="74"/>
      <c r="K43" s="129" t="str">
        <f>p_a_PROCEDURA!B128</f>
        <v/>
      </c>
      <c r="L43" s="126" t="str">
        <f>p_a_PROCEDURA!C128</f>
        <v/>
      </c>
      <c r="M43" s="126" t="str">
        <f>p_a_PROCEDURA!D128</f>
        <v/>
      </c>
      <c r="N43" s="319" t="str">
        <f>IF(p_a_PROCEDURA!L128&lt;&gt;0,p_a_PROCEDURA!L128,"")</f>
        <v/>
      </c>
      <c r="O43" s="157" t="str">
        <f>IF(p_a_PROCEDURA!S128&lt;&gt;0,p_a_PROCEDURA!S128,"")</f>
        <v/>
      </c>
      <c r="P43" s="150">
        <f>+ABS(p_a_PROCEDURA!T128)</f>
        <v>0</v>
      </c>
      <c r="R43" s="151" t="str">
        <f>+p_a_PROCEDURA!W128</f>
        <v/>
      </c>
      <c r="S43" s="126" t="str">
        <f>+p_a_PROCEDURA!X128</f>
        <v/>
      </c>
      <c r="T43" s="203" t="str">
        <f>+p_a_PROCEDURA!Y128</f>
        <v/>
      </c>
      <c r="U43" s="126"/>
      <c r="V43" s="93"/>
      <c r="W43" s="93"/>
      <c r="X43" s="93"/>
      <c r="Y43" s="93"/>
      <c r="Z43" s="93"/>
      <c r="AA43" s="93"/>
      <c r="AB43" s="93"/>
      <c r="AC43" s="93"/>
      <c r="AD43" s="213"/>
      <c r="AE43" s="408"/>
      <c r="AF43" s="185">
        <f>+p_a_PROCEDURA!D159</f>
        <v>3</v>
      </c>
      <c r="AG43" s="186">
        <f>+p_a_PROCEDURA!E159</f>
        <v>50</v>
      </c>
      <c r="AH43" s="414"/>
      <c r="AI43" s="188"/>
      <c r="AJ43" s="190">
        <f>IF(p_a_PROCEDURA!H159&lt;&gt;0,p_a_PROCEDURA!H159,"")</f>
        <v>80</v>
      </c>
      <c r="AK43" s="184">
        <f>IF(p_a_PROCEDURA!I159&lt;&gt;0,p_a_PROCEDURA!I159,"")</f>
        <v>54</v>
      </c>
      <c r="AL43" s="188"/>
      <c r="AM43" s="190">
        <f>IF(p_a_PROCEDURA!K159&lt;&gt;0,p_a_PROCEDURA!K159,"")</f>
        <v>74</v>
      </c>
      <c r="AN43" s="184">
        <f>IF(p_a_PROCEDURA!L159&lt;&gt;0,p_a_PROCEDURA!L159,"")</f>
        <v>54</v>
      </c>
      <c r="AO43" s="86"/>
    </row>
    <row r="44" spans="1:41" ht="18.899999999999999" customHeight="1">
      <c r="A44" s="81"/>
      <c r="J44" s="74"/>
      <c r="K44" s="129" t="str">
        <f>p_a_PROCEDURA!B129</f>
        <v/>
      </c>
      <c r="L44" s="126" t="str">
        <f>p_a_PROCEDURA!C129</f>
        <v/>
      </c>
      <c r="M44" s="126" t="str">
        <f>p_a_PROCEDURA!D129</f>
        <v/>
      </c>
      <c r="N44" s="319" t="str">
        <f>IF(p_a_PROCEDURA!L129&lt;&gt;0,p_a_PROCEDURA!L129,"")</f>
        <v/>
      </c>
      <c r="O44" s="157" t="str">
        <f>IF(p_a_PROCEDURA!S129&lt;&gt;0,p_a_PROCEDURA!S129,"")</f>
        <v/>
      </c>
      <c r="P44" s="150">
        <f>+ABS(p_a_PROCEDURA!T129)</f>
        <v>0</v>
      </c>
      <c r="R44" s="151" t="str">
        <f>+p_a_PROCEDURA!W129</f>
        <v/>
      </c>
      <c r="S44" s="126" t="str">
        <f>+p_a_PROCEDURA!X129</f>
        <v/>
      </c>
      <c r="T44" s="203" t="str">
        <f>+p_a_PROCEDURA!Y129</f>
        <v/>
      </c>
      <c r="U44" s="126"/>
      <c r="V44" s="93"/>
      <c r="W44" s="93"/>
      <c r="X44" s="93"/>
      <c r="Y44" s="93"/>
      <c r="Z44" s="93"/>
      <c r="AA44" s="93"/>
      <c r="AB44" s="93"/>
      <c r="AC44" s="93"/>
      <c r="AD44" s="213"/>
      <c r="AE44" s="408"/>
      <c r="AF44" s="185">
        <f>+p_a_PROCEDURA!D160</f>
        <v>4</v>
      </c>
      <c r="AG44" s="186">
        <f>+p_a_PROCEDURA!E160</f>
        <v>150</v>
      </c>
      <c r="AH44" s="414"/>
      <c r="AI44" s="188"/>
      <c r="AJ44" s="190" t="str">
        <f>IF(p_a_PROCEDURA!H160&lt;&gt;0,p_a_PROCEDURA!H160,"")</f>
        <v/>
      </c>
      <c r="AK44" s="184" t="str">
        <f>IF(p_a_PROCEDURA!I160&lt;&gt;0,p_a_PROCEDURA!I160,"")</f>
        <v/>
      </c>
      <c r="AL44" s="188"/>
      <c r="AM44" s="190" t="str">
        <f>IF(p_a_PROCEDURA!K160&lt;&gt;0,p_a_PROCEDURA!K160,"")</f>
        <v/>
      </c>
      <c r="AN44" s="184" t="str">
        <f>IF(p_a_PROCEDURA!L160&lt;&gt;0,p_a_PROCEDURA!L160,"")</f>
        <v/>
      </c>
      <c r="AO44" s="86"/>
    </row>
    <row r="45" spans="1:41" ht="18.899999999999999" customHeight="1">
      <c r="A45" s="81"/>
      <c r="J45" s="74"/>
      <c r="K45" s="129" t="str">
        <f>p_a_PROCEDURA!B130</f>
        <v/>
      </c>
      <c r="L45" s="126" t="str">
        <f>p_a_PROCEDURA!C130</f>
        <v/>
      </c>
      <c r="M45" s="126" t="str">
        <f>p_a_PROCEDURA!D130</f>
        <v/>
      </c>
      <c r="N45" s="319" t="str">
        <f>IF(p_a_PROCEDURA!L130&lt;&gt;0,p_a_PROCEDURA!L130,"")</f>
        <v/>
      </c>
      <c r="O45" s="157" t="str">
        <f>IF(p_a_PROCEDURA!S130&lt;&gt;0,p_a_PROCEDURA!S130,"")</f>
        <v/>
      </c>
      <c r="P45" s="150">
        <f>+ABS(p_a_PROCEDURA!T130)</f>
        <v>0</v>
      </c>
      <c r="R45" s="151" t="str">
        <f>+p_a_PROCEDURA!W130</f>
        <v/>
      </c>
      <c r="S45" s="126" t="str">
        <f>+p_a_PROCEDURA!X130</f>
        <v/>
      </c>
      <c r="T45" s="203" t="str">
        <f>+p_a_PROCEDURA!Y130</f>
        <v/>
      </c>
      <c r="U45" s="126"/>
      <c r="V45" s="93"/>
      <c r="W45" s="93"/>
      <c r="X45" s="93"/>
      <c r="Y45" s="93"/>
      <c r="Z45" s="93"/>
      <c r="AA45" s="93"/>
      <c r="AB45" s="93"/>
      <c r="AC45" s="93"/>
      <c r="AD45" s="213"/>
      <c r="AE45" s="408"/>
      <c r="AF45" s="185">
        <f>+p_a_PROCEDURA!D161</f>
        <v>5</v>
      </c>
      <c r="AG45" s="186">
        <f>+p_a_PROCEDURA!E161</f>
        <v>20</v>
      </c>
      <c r="AH45" s="414"/>
      <c r="AI45" s="188"/>
      <c r="AJ45" s="190" t="str">
        <f>IF(p_a_PROCEDURA!H161&lt;&gt;0,p_a_PROCEDURA!H161,"")</f>
        <v/>
      </c>
      <c r="AK45" s="184" t="str">
        <f>IF(p_a_PROCEDURA!I161&lt;&gt;0,p_a_PROCEDURA!I161,"")</f>
        <v/>
      </c>
      <c r="AL45" s="188"/>
      <c r="AM45" s="190" t="str">
        <f>IF(p_a_PROCEDURA!K161&lt;&gt;0,p_a_PROCEDURA!K161,"")</f>
        <v/>
      </c>
      <c r="AN45" s="184" t="str">
        <f>IF(p_a_PROCEDURA!L161&lt;&gt;0,p_a_PROCEDURA!L161,"")</f>
        <v/>
      </c>
      <c r="AO45" s="86"/>
    </row>
    <row r="46" spans="1:41" ht="18.899999999999999" customHeight="1">
      <c r="A46" s="81"/>
      <c r="J46" s="74"/>
      <c r="K46" s="129" t="str">
        <f>p_a_PROCEDURA!B131</f>
        <v/>
      </c>
      <c r="L46" s="126" t="str">
        <f>p_a_PROCEDURA!C131</f>
        <v/>
      </c>
      <c r="M46" s="126" t="str">
        <f>p_a_PROCEDURA!D131</f>
        <v/>
      </c>
      <c r="N46" s="319" t="str">
        <f>IF(p_a_PROCEDURA!L131&lt;&gt;0,p_a_PROCEDURA!L131,"")</f>
        <v/>
      </c>
      <c r="O46" s="157" t="str">
        <f>IF(p_a_PROCEDURA!S131&lt;&gt;0,p_a_PROCEDURA!S131,"")</f>
        <v/>
      </c>
      <c r="P46" s="150">
        <f>+ABS(p_a_PROCEDURA!T131)</f>
        <v>0</v>
      </c>
      <c r="R46" s="151" t="str">
        <f>+p_a_PROCEDURA!W131</f>
        <v/>
      </c>
      <c r="S46" s="126" t="str">
        <f>+p_a_PROCEDURA!X131</f>
        <v/>
      </c>
      <c r="T46" s="203" t="str">
        <f>+p_a_PROCEDURA!Y131</f>
        <v/>
      </c>
      <c r="U46" s="126"/>
      <c r="V46" s="93"/>
      <c r="W46" s="93"/>
      <c r="X46" s="93"/>
      <c r="Y46" s="93"/>
      <c r="Z46" s="93"/>
      <c r="AA46" s="93"/>
      <c r="AB46" s="93"/>
      <c r="AC46" s="93"/>
      <c r="AD46" s="213"/>
      <c r="AE46" s="408"/>
      <c r="AF46" s="185">
        <f>+p_a_PROCEDURA!D162</f>
        <v>6</v>
      </c>
      <c r="AG46" s="186">
        <f>+p_a_PROCEDURA!E162</f>
        <v>54</v>
      </c>
      <c r="AH46" s="414"/>
      <c r="AI46" s="188"/>
      <c r="AJ46" s="190" t="str">
        <f>IF(p_a_PROCEDURA!H162&lt;&gt;0,p_a_PROCEDURA!H162,"")</f>
        <v/>
      </c>
      <c r="AK46" s="184" t="str">
        <f>IF(p_a_PROCEDURA!I162&lt;&gt;0,p_a_PROCEDURA!I162,"")</f>
        <v/>
      </c>
      <c r="AL46" s="188"/>
      <c r="AM46" s="190" t="str">
        <f>IF(p_a_PROCEDURA!K162&lt;&gt;0,p_a_PROCEDURA!K162,"")</f>
        <v/>
      </c>
      <c r="AN46" s="184" t="str">
        <f>IF(p_a_PROCEDURA!L162&lt;&gt;0,p_a_PROCEDURA!L162,"")</f>
        <v/>
      </c>
      <c r="AO46" s="86"/>
    </row>
    <row r="47" spans="1:41" ht="18.899999999999999" customHeight="1">
      <c r="A47" s="81"/>
      <c r="J47" s="74"/>
      <c r="K47" s="129" t="str">
        <f>p_a_PROCEDURA!B132</f>
        <v/>
      </c>
      <c r="L47" s="126" t="str">
        <f>p_a_PROCEDURA!C132</f>
        <v/>
      </c>
      <c r="M47" s="126" t="str">
        <f>p_a_PROCEDURA!D132</f>
        <v/>
      </c>
      <c r="N47" s="319" t="str">
        <f>IF(p_a_PROCEDURA!L132&lt;&gt;0,p_a_PROCEDURA!L132,"")</f>
        <v/>
      </c>
      <c r="O47" s="157" t="str">
        <f>IF(p_a_PROCEDURA!S132&lt;&gt;0,p_a_PROCEDURA!S132,"")</f>
        <v/>
      </c>
      <c r="P47" s="150">
        <f>+ABS(p_a_PROCEDURA!T132)</f>
        <v>0</v>
      </c>
      <c r="R47" s="151" t="str">
        <f>+p_a_PROCEDURA!W132</f>
        <v/>
      </c>
      <c r="S47" s="126" t="str">
        <f>+p_a_PROCEDURA!X132</f>
        <v/>
      </c>
      <c r="T47" s="203" t="str">
        <f>+p_a_PROCEDURA!Y132</f>
        <v/>
      </c>
      <c r="U47" s="126"/>
      <c r="V47" s="93"/>
      <c r="W47" s="93"/>
      <c r="X47" s="93"/>
      <c r="Y47" s="93"/>
      <c r="Z47" s="93"/>
      <c r="AA47" s="93"/>
      <c r="AB47" s="93"/>
      <c r="AC47" s="93"/>
      <c r="AD47" s="213"/>
      <c r="AE47" s="408"/>
      <c r="AF47" s="185" t="str">
        <f>+p_a_PROCEDURA!D163</f>
        <v/>
      </c>
      <c r="AG47" s="186" t="str">
        <f>+p_a_PROCEDURA!E163</f>
        <v/>
      </c>
      <c r="AH47" s="414"/>
      <c r="AI47" s="188"/>
      <c r="AJ47" s="190" t="str">
        <f>IF(p_a_PROCEDURA!H163&lt;&gt;0,p_a_PROCEDURA!H163,"")</f>
        <v/>
      </c>
      <c r="AK47" s="184" t="str">
        <f>IF(p_a_PROCEDURA!I163&lt;&gt;0,p_a_PROCEDURA!I163,"")</f>
        <v/>
      </c>
      <c r="AL47" s="188"/>
      <c r="AM47" s="190" t="str">
        <f>IF(p_a_PROCEDURA!K163&lt;&gt;0,p_a_PROCEDURA!K163,"")</f>
        <v/>
      </c>
      <c r="AN47" s="184" t="str">
        <f>IF(p_a_PROCEDURA!L163&lt;&gt;0,p_a_PROCEDURA!L163,"")</f>
        <v/>
      </c>
      <c r="AO47" s="86"/>
    </row>
    <row r="48" spans="1:41" ht="18.899999999999999" customHeight="1">
      <c r="A48" s="81"/>
      <c r="J48" s="74"/>
      <c r="K48" s="129" t="str">
        <f>p_a_PROCEDURA!B133</f>
        <v/>
      </c>
      <c r="L48" s="126" t="str">
        <f>p_a_PROCEDURA!C133</f>
        <v/>
      </c>
      <c r="M48" s="126" t="str">
        <f>p_a_PROCEDURA!D133</f>
        <v/>
      </c>
      <c r="N48" s="319" t="str">
        <f>IF(p_a_PROCEDURA!L133&lt;&gt;0,p_a_PROCEDURA!L133,"")</f>
        <v/>
      </c>
      <c r="O48" s="157" t="str">
        <f>IF(p_a_PROCEDURA!S133&lt;&gt;0,p_a_PROCEDURA!S133,"")</f>
        <v/>
      </c>
      <c r="P48" s="150">
        <f>+ABS(p_a_PROCEDURA!T133)</f>
        <v>0</v>
      </c>
      <c r="R48" s="151" t="str">
        <f>+p_a_PROCEDURA!W133</f>
        <v/>
      </c>
      <c r="S48" s="126" t="str">
        <f>+p_a_PROCEDURA!X133</f>
        <v/>
      </c>
      <c r="T48" s="203" t="str">
        <f>+p_a_PROCEDURA!Y133</f>
        <v/>
      </c>
      <c r="U48" s="126"/>
      <c r="V48" s="93"/>
      <c r="W48" s="93"/>
      <c r="X48" s="93"/>
      <c r="Y48" s="93"/>
      <c r="Z48" s="93"/>
      <c r="AA48" s="93"/>
      <c r="AB48" s="93"/>
      <c r="AC48" s="93"/>
      <c r="AD48" s="213"/>
      <c r="AE48" s="408"/>
      <c r="AF48" s="185" t="str">
        <f>+p_a_PROCEDURA!D164</f>
        <v/>
      </c>
      <c r="AG48" s="186" t="str">
        <f>+p_a_PROCEDURA!E164</f>
        <v/>
      </c>
      <c r="AH48" s="414"/>
      <c r="AI48" s="188"/>
      <c r="AJ48" s="190" t="str">
        <f>IF(p_a_PROCEDURA!H164&lt;&gt;0,p_a_PROCEDURA!H164,"")</f>
        <v/>
      </c>
      <c r="AK48" s="184" t="str">
        <f>IF(p_a_PROCEDURA!I164&lt;&gt;0,p_a_PROCEDURA!I164,"")</f>
        <v/>
      </c>
      <c r="AL48" s="188"/>
      <c r="AM48" s="190" t="str">
        <f>IF(p_a_PROCEDURA!K164&lt;&gt;0,p_a_PROCEDURA!K164,"")</f>
        <v/>
      </c>
      <c r="AN48" s="184" t="str">
        <f>IF(p_a_PROCEDURA!L164&lt;&gt;0,p_a_PROCEDURA!L164,"")</f>
        <v/>
      </c>
      <c r="AO48" s="86"/>
    </row>
    <row r="49" spans="1:41" ht="18.899999999999999" customHeight="1">
      <c r="A49" s="81"/>
      <c r="J49" s="74"/>
      <c r="K49" s="129" t="str">
        <f>p_a_PROCEDURA!B134</f>
        <v/>
      </c>
      <c r="L49" s="126" t="str">
        <f>p_a_PROCEDURA!C134</f>
        <v/>
      </c>
      <c r="M49" s="126" t="str">
        <f>p_a_PROCEDURA!D134</f>
        <v/>
      </c>
      <c r="N49" s="319" t="str">
        <f>IF(p_a_PROCEDURA!L134&lt;&gt;0,p_a_PROCEDURA!L134,"")</f>
        <v/>
      </c>
      <c r="O49" s="157" t="str">
        <f>IF(p_a_PROCEDURA!S134&lt;&gt;0,p_a_PROCEDURA!S134,"")</f>
        <v/>
      </c>
      <c r="P49" s="150">
        <f>+ABS(p_a_PROCEDURA!T134)</f>
        <v>0</v>
      </c>
      <c r="R49" s="151" t="str">
        <f>+p_a_PROCEDURA!W134</f>
        <v/>
      </c>
      <c r="S49" s="126" t="str">
        <f>+p_a_PROCEDURA!X134</f>
        <v/>
      </c>
      <c r="T49" s="203" t="str">
        <f>+p_a_PROCEDURA!Y134</f>
        <v/>
      </c>
      <c r="U49" s="126"/>
      <c r="V49" s="93"/>
      <c r="W49" s="93"/>
      <c r="X49" s="93"/>
      <c r="Y49" s="93"/>
      <c r="Z49" s="93"/>
      <c r="AA49" s="93"/>
      <c r="AB49" s="93"/>
      <c r="AC49" s="93"/>
      <c r="AD49" s="213"/>
      <c r="AE49" s="408"/>
      <c r="AF49" s="185" t="str">
        <f>+p_a_PROCEDURA!D165</f>
        <v/>
      </c>
      <c r="AG49" s="186" t="str">
        <f>+p_a_PROCEDURA!E165</f>
        <v/>
      </c>
      <c r="AH49" s="414"/>
      <c r="AI49" s="188"/>
      <c r="AJ49" s="190" t="str">
        <f>IF(p_a_PROCEDURA!H165&lt;&gt;0,p_a_PROCEDURA!H165,"")</f>
        <v/>
      </c>
      <c r="AK49" s="184" t="str">
        <f>IF(p_a_PROCEDURA!I165&lt;&gt;0,p_a_PROCEDURA!I165,"")</f>
        <v/>
      </c>
      <c r="AL49" s="188"/>
      <c r="AM49" s="190" t="str">
        <f>IF(p_a_PROCEDURA!K165&lt;&gt;0,p_a_PROCEDURA!K165,"")</f>
        <v/>
      </c>
      <c r="AN49" s="184" t="str">
        <f>IF(p_a_PROCEDURA!L165&lt;&gt;0,p_a_PROCEDURA!L165,"")</f>
        <v/>
      </c>
      <c r="AO49" s="86"/>
    </row>
    <row r="50" spans="1:41" ht="18.899999999999999" customHeight="1">
      <c r="A50" s="81"/>
      <c r="J50" s="74"/>
      <c r="K50" s="129" t="str">
        <f>p_a_PROCEDURA!B135</f>
        <v/>
      </c>
      <c r="L50" s="126" t="str">
        <f>p_a_PROCEDURA!C135</f>
        <v/>
      </c>
      <c r="M50" s="126" t="str">
        <f>p_a_PROCEDURA!D135</f>
        <v/>
      </c>
      <c r="N50" s="319" t="str">
        <f>IF(p_a_PROCEDURA!L135&lt;&gt;0,p_a_PROCEDURA!L135,"")</f>
        <v/>
      </c>
      <c r="O50" s="157" t="str">
        <f>IF(p_a_PROCEDURA!S135&lt;&gt;0,p_a_PROCEDURA!S135,"")</f>
        <v/>
      </c>
      <c r="P50" s="150">
        <f>+ABS(p_a_PROCEDURA!T135)</f>
        <v>0</v>
      </c>
      <c r="R50" s="151" t="str">
        <f>+p_a_PROCEDURA!W135</f>
        <v/>
      </c>
      <c r="S50" s="126" t="str">
        <f>+p_a_PROCEDURA!X135</f>
        <v/>
      </c>
      <c r="T50" s="203" t="str">
        <f>+p_a_PROCEDURA!Y135</f>
        <v/>
      </c>
      <c r="U50" s="126"/>
      <c r="V50" s="93"/>
      <c r="W50" s="93"/>
      <c r="X50" s="93"/>
      <c r="Y50" s="93"/>
      <c r="Z50" s="93"/>
      <c r="AA50" s="93"/>
      <c r="AB50" s="93"/>
      <c r="AC50" s="93"/>
      <c r="AD50" s="213"/>
      <c r="AE50" s="408"/>
      <c r="AF50" s="185" t="str">
        <f>+p_a_PROCEDURA!D166</f>
        <v/>
      </c>
      <c r="AG50" s="186" t="str">
        <f>+p_a_PROCEDURA!E166</f>
        <v/>
      </c>
      <c r="AH50" s="414"/>
      <c r="AI50" s="188"/>
      <c r="AJ50" s="190" t="str">
        <f>IF(p_a_PROCEDURA!H166&lt;&gt;0,p_a_PROCEDURA!H166,"")</f>
        <v/>
      </c>
      <c r="AK50" s="184" t="str">
        <f>IF(p_a_PROCEDURA!I166&lt;&gt;0,p_a_PROCEDURA!I166,"")</f>
        <v/>
      </c>
      <c r="AL50" s="188"/>
      <c r="AM50" s="190" t="str">
        <f>IF(p_a_PROCEDURA!K166&lt;&gt;0,p_a_PROCEDURA!K166,"")</f>
        <v/>
      </c>
      <c r="AN50" s="184" t="str">
        <f>IF(p_a_PROCEDURA!L166&lt;&gt;0,p_a_PROCEDURA!L166,"")</f>
        <v/>
      </c>
      <c r="AO50" s="86"/>
    </row>
    <row r="51" spans="1:41" ht="18.899999999999999" customHeight="1">
      <c r="A51" s="81"/>
      <c r="J51" s="74"/>
      <c r="K51" s="129" t="str">
        <f>p_a_PROCEDURA!B136</f>
        <v/>
      </c>
      <c r="L51" s="126" t="str">
        <f>p_a_PROCEDURA!C136</f>
        <v/>
      </c>
      <c r="M51" s="126" t="str">
        <f>p_a_PROCEDURA!D136</f>
        <v/>
      </c>
      <c r="N51" s="319" t="str">
        <f>IF(p_a_PROCEDURA!L136&lt;&gt;0,p_a_PROCEDURA!L136,"")</f>
        <v/>
      </c>
      <c r="O51" s="157" t="str">
        <f>IF(p_a_PROCEDURA!S136&lt;&gt;0,p_a_PROCEDURA!S136,"")</f>
        <v/>
      </c>
      <c r="P51" s="150">
        <f>+ABS(p_a_PROCEDURA!T136)</f>
        <v>0</v>
      </c>
      <c r="R51" s="151" t="str">
        <f>+p_a_PROCEDURA!W136</f>
        <v/>
      </c>
      <c r="S51" s="126" t="str">
        <f>+p_a_PROCEDURA!X136</f>
        <v/>
      </c>
      <c r="T51" s="203" t="str">
        <f>+p_a_PROCEDURA!Y136</f>
        <v/>
      </c>
      <c r="U51" s="126"/>
      <c r="V51" s="93"/>
      <c r="W51" s="93"/>
      <c r="X51" s="93"/>
      <c r="Y51" s="93"/>
      <c r="Z51" s="93"/>
      <c r="AA51" s="93"/>
      <c r="AB51" s="93"/>
      <c r="AC51" s="93"/>
      <c r="AD51" s="213"/>
      <c r="AE51" s="408"/>
      <c r="AF51" s="185" t="str">
        <f>+p_a_PROCEDURA!D167</f>
        <v/>
      </c>
      <c r="AG51" s="186" t="str">
        <f>+p_a_PROCEDURA!E167</f>
        <v/>
      </c>
      <c r="AH51" s="414"/>
      <c r="AI51" s="188"/>
      <c r="AJ51" s="190" t="str">
        <f>IF(p_a_PROCEDURA!H167&lt;&gt;0,p_a_PROCEDURA!H167,"")</f>
        <v/>
      </c>
      <c r="AK51" s="184" t="str">
        <f>IF(p_a_PROCEDURA!I167&lt;&gt;0,p_a_PROCEDURA!I167,"")</f>
        <v/>
      </c>
      <c r="AL51" s="188"/>
      <c r="AM51" s="190" t="str">
        <f>IF(p_a_PROCEDURA!K167&lt;&gt;0,p_a_PROCEDURA!K167,"")</f>
        <v/>
      </c>
      <c r="AN51" s="184" t="str">
        <f>IF(p_a_PROCEDURA!L167&lt;&gt;0,p_a_PROCEDURA!L167,"")</f>
        <v/>
      </c>
      <c r="AO51" s="86"/>
    </row>
    <row r="52" spans="1:41" ht="18.899999999999999" customHeight="1">
      <c r="A52" s="81"/>
      <c r="J52" s="74"/>
      <c r="K52" s="129" t="str">
        <f>p_a_PROCEDURA!B137</f>
        <v/>
      </c>
      <c r="L52" s="126" t="str">
        <f>p_a_PROCEDURA!C137</f>
        <v/>
      </c>
      <c r="M52" s="126" t="str">
        <f>p_a_PROCEDURA!D137</f>
        <v/>
      </c>
      <c r="N52" s="319" t="str">
        <f>IF(p_a_PROCEDURA!L137&lt;&gt;0,p_a_PROCEDURA!L137,"")</f>
        <v/>
      </c>
      <c r="O52" s="157" t="str">
        <f>IF(p_a_PROCEDURA!S137&lt;&gt;0,p_a_PROCEDURA!S137,"")</f>
        <v/>
      </c>
      <c r="P52" s="150">
        <f>+ABS(p_a_PROCEDURA!T137)</f>
        <v>0</v>
      </c>
      <c r="R52" s="151" t="str">
        <f>+p_a_PROCEDURA!W137</f>
        <v/>
      </c>
      <c r="S52" s="126" t="str">
        <f>+p_a_PROCEDURA!X137</f>
        <v/>
      </c>
      <c r="T52" s="203" t="str">
        <f>+p_a_PROCEDURA!Y137</f>
        <v/>
      </c>
      <c r="U52" s="126"/>
      <c r="V52" s="93"/>
      <c r="W52" s="93"/>
      <c r="X52" s="93"/>
      <c r="Y52" s="93"/>
      <c r="Z52" s="93"/>
      <c r="AA52" s="93"/>
      <c r="AB52" s="93"/>
      <c r="AC52" s="93"/>
      <c r="AD52" s="213"/>
      <c r="AE52" s="408"/>
      <c r="AF52" s="185" t="str">
        <f>+p_a_PROCEDURA!D168</f>
        <v/>
      </c>
      <c r="AG52" s="186" t="str">
        <f>+p_a_PROCEDURA!E168</f>
        <v/>
      </c>
      <c r="AH52" s="414"/>
      <c r="AI52" s="188"/>
      <c r="AJ52" s="190"/>
      <c r="AK52" s="184"/>
      <c r="AL52" s="188"/>
      <c r="AM52" s="190"/>
      <c r="AN52" s="184"/>
      <c r="AO52" s="86"/>
    </row>
    <row r="53" spans="1:41" ht="18.899999999999999" customHeight="1">
      <c r="A53" s="81"/>
      <c r="J53" s="74"/>
      <c r="K53" s="175" t="str">
        <f>p_a_PROCEDURA!B138</f>
        <v/>
      </c>
      <c r="L53" s="114" t="str">
        <f>p_a_PROCEDURA!C138</f>
        <v/>
      </c>
      <c r="M53" s="114" t="str">
        <f>p_a_PROCEDURA!D138</f>
        <v/>
      </c>
      <c r="N53" s="320" t="str">
        <f>IF(p_a_PROCEDURA!L138&lt;&gt;0,p_a_PROCEDURA!L138,"")</f>
        <v/>
      </c>
      <c r="O53" s="165" t="str">
        <f>IF(p_a_PROCEDURA!S138&lt;&gt;0,p_a_PROCEDURA!S138,"")</f>
        <v/>
      </c>
      <c r="P53" s="174">
        <f>+ABS(p_a_PROCEDURA!T138)</f>
        <v>0</v>
      </c>
      <c r="R53" s="169" t="str">
        <f>+p_a_PROCEDURA!W138</f>
        <v/>
      </c>
      <c r="S53" s="114" t="str">
        <f>+p_a_PROCEDURA!X138</f>
        <v/>
      </c>
      <c r="T53" s="204" t="str">
        <f>+p_a_PROCEDURA!Y138</f>
        <v/>
      </c>
      <c r="U53" s="126"/>
      <c r="V53" s="93"/>
      <c r="W53" s="93"/>
      <c r="X53" s="93"/>
      <c r="Y53" s="93"/>
      <c r="Z53" s="93"/>
      <c r="AA53" s="93"/>
      <c r="AB53" s="93"/>
      <c r="AC53" s="93"/>
      <c r="AD53" s="213"/>
      <c r="AE53" s="408"/>
      <c r="AF53" s="185" t="str">
        <f>+p_a_PROCEDURA!D169</f>
        <v/>
      </c>
      <c r="AG53" s="186" t="str">
        <f>+p_a_PROCEDURA!E169</f>
        <v/>
      </c>
      <c r="AH53" s="414"/>
      <c r="AI53" s="188"/>
      <c r="AJ53" s="191"/>
      <c r="AK53" s="182"/>
      <c r="AL53" s="188"/>
      <c r="AM53" s="191"/>
      <c r="AN53" s="182"/>
      <c r="AO53" s="86"/>
    </row>
    <row r="54" spans="1:41" ht="18.899999999999999" customHeight="1">
      <c r="A54" s="81"/>
      <c r="J54" s="5"/>
      <c r="K54" s="93"/>
      <c r="L54" s="93"/>
      <c r="M54" s="93"/>
      <c r="N54" s="93"/>
      <c r="O54" s="93"/>
      <c r="R54" s="93"/>
      <c r="S54" s="93"/>
      <c r="T54" s="93"/>
      <c r="U54" s="93"/>
      <c r="V54" s="93"/>
      <c r="W54" s="93"/>
      <c r="X54" s="93"/>
      <c r="Y54" s="93"/>
      <c r="Z54" s="93"/>
      <c r="AA54" s="93"/>
      <c r="AB54" s="93"/>
      <c r="AC54" s="93"/>
      <c r="AD54" s="213"/>
      <c r="AE54" s="408"/>
      <c r="AF54" s="185" t="str">
        <f>+p_a_PROCEDURA!D170</f>
        <v/>
      </c>
      <c r="AG54" s="186" t="str">
        <f>+p_a_PROCEDURA!E170</f>
        <v/>
      </c>
      <c r="AH54" s="414"/>
      <c r="AI54" s="188"/>
      <c r="AJ54" s="191"/>
      <c r="AK54" s="182"/>
      <c r="AL54" s="188"/>
      <c r="AM54" s="191"/>
      <c r="AN54" s="182"/>
      <c r="AO54" s="86"/>
    </row>
    <row r="55" spans="1:41" ht="18.899999999999999" customHeight="1">
      <c r="A55" s="81"/>
      <c r="J55" s="5"/>
      <c r="K55" s="93"/>
      <c r="L55" s="93"/>
      <c r="M55" s="93"/>
      <c r="N55" s="93"/>
      <c r="O55" s="93"/>
      <c r="R55" s="93"/>
      <c r="S55" s="93"/>
      <c r="T55" s="93"/>
      <c r="U55" s="93"/>
      <c r="V55" s="93"/>
      <c r="W55" s="93"/>
      <c r="X55" s="93"/>
      <c r="Y55" s="93"/>
      <c r="Z55" s="93"/>
      <c r="AA55" s="93"/>
      <c r="AB55" s="93"/>
      <c r="AC55" s="93"/>
      <c r="AD55" s="213"/>
      <c r="AE55" s="408"/>
      <c r="AF55" s="185" t="str">
        <f>+p_a_PROCEDURA!D171</f>
        <v/>
      </c>
      <c r="AG55" s="186" t="str">
        <f>+p_a_PROCEDURA!E171</f>
        <v/>
      </c>
      <c r="AH55" s="414"/>
      <c r="AI55" s="188"/>
      <c r="AJ55" s="191"/>
      <c r="AK55" s="182"/>
      <c r="AL55" s="188"/>
      <c r="AM55" s="191"/>
      <c r="AN55" s="182"/>
      <c r="AO55" s="86"/>
    </row>
    <row r="56" spans="1:41" ht="18.899999999999999" customHeight="1">
      <c r="A56" s="93"/>
      <c r="B56" s="93"/>
      <c r="C56" s="93"/>
      <c r="D56" s="93"/>
      <c r="E56" s="93"/>
      <c r="F56" s="93"/>
      <c r="G56" s="93"/>
      <c r="H56" s="93"/>
      <c r="I56" s="93"/>
      <c r="J56" s="5"/>
      <c r="K56" s="7"/>
      <c r="L56" s="7"/>
      <c r="M56" s="7"/>
      <c r="N56" s="7"/>
      <c r="O56" s="7"/>
      <c r="P56" s="7"/>
      <c r="Q56" s="7"/>
      <c r="R56" s="7"/>
      <c r="S56" s="7"/>
      <c r="T56" s="7"/>
      <c r="U56" s="7"/>
      <c r="V56" s="93"/>
      <c r="W56" s="93"/>
      <c r="X56" s="93"/>
      <c r="Y56" s="93"/>
      <c r="Z56" s="93"/>
      <c r="AA56" s="93"/>
      <c r="AB56" s="93"/>
      <c r="AC56" s="93"/>
      <c r="AD56" s="213"/>
      <c r="AE56" s="408"/>
      <c r="AF56" s="185" t="str">
        <f>+p_a_PROCEDURA!D172</f>
        <v/>
      </c>
      <c r="AG56" s="186" t="str">
        <f>+p_a_PROCEDURA!E172</f>
        <v/>
      </c>
      <c r="AH56" s="414"/>
      <c r="AI56" s="188"/>
      <c r="AJ56" s="191"/>
      <c r="AK56" s="182"/>
      <c r="AL56" s="188"/>
      <c r="AM56" s="191"/>
      <c r="AN56" s="182"/>
      <c r="AO56" s="86"/>
    </row>
    <row r="57" spans="1:41" ht="18.899999999999999" customHeight="1">
      <c r="A57" s="93"/>
      <c r="B57" s="93"/>
      <c r="C57" s="93"/>
      <c r="D57" s="93"/>
      <c r="E57" s="93"/>
      <c r="F57" s="93"/>
      <c r="G57" s="93"/>
      <c r="H57" s="93"/>
      <c r="I57" s="93"/>
      <c r="J57" s="5"/>
      <c r="K57" s="93"/>
      <c r="L57" s="93"/>
      <c r="M57" s="93"/>
      <c r="N57" s="93"/>
      <c r="O57" s="93"/>
      <c r="R57" s="93"/>
      <c r="S57" s="93"/>
      <c r="T57" s="93"/>
      <c r="U57" s="93"/>
      <c r="V57" s="93"/>
      <c r="W57" s="93"/>
      <c r="X57" s="93"/>
      <c r="Y57" s="93"/>
      <c r="Z57" s="93"/>
      <c r="AA57" s="93"/>
      <c r="AB57" s="93"/>
      <c r="AC57" s="93"/>
      <c r="AD57" s="213"/>
      <c r="AE57" s="408"/>
      <c r="AF57" s="185" t="str">
        <f>+p_a_PROCEDURA!D173</f>
        <v/>
      </c>
      <c r="AG57" s="186" t="str">
        <f>+p_a_PROCEDURA!E173</f>
        <v/>
      </c>
      <c r="AH57" s="414"/>
      <c r="AI57" s="188"/>
      <c r="AJ57" s="191"/>
      <c r="AK57" s="182"/>
      <c r="AL57" s="188"/>
      <c r="AM57" s="191"/>
      <c r="AN57" s="182"/>
      <c r="AO57" s="86"/>
    </row>
    <row r="58" spans="1:41" ht="18.899999999999999" customHeight="1">
      <c r="A58" s="93"/>
      <c r="B58" s="93"/>
      <c r="C58" s="93"/>
      <c r="D58" s="93"/>
      <c r="E58" s="93"/>
      <c r="F58" s="93"/>
      <c r="G58" s="93"/>
      <c r="H58" s="93"/>
      <c r="I58" s="93"/>
      <c r="J58" s="5"/>
      <c r="K58" s="93"/>
      <c r="L58" s="93"/>
      <c r="M58" s="93"/>
      <c r="N58" s="93"/>
      <c r="O58" s="93"/>
      <c r="R58" s="93"/>
      <c r="S58" s="93"/>
      <c r="T58" s="93"/>
      <c r="U58" s="93"/>
      <c r="V58" s="93"/>
      <c r="W58" s="93"/>
      <c r="X58" s="93"/>
      <c r="Y58" s="93"/>
      <c r="Z58" s="93"/>
      <c r="AA58" s="93"/>
      <c r="AB58" s="93"/>
      <c r="AC58" s="93"/>
      <c r="AD58" s="213"/>
      <c r="AE58" s="408"/>
      <c r="AF58" s="185" t="str">
        <f>+p_a_PROCEDURA!D174</f>
        <v/>
      </c>
      <c r="AG58" s="186" t="str">
        <f>+p_a_PROCEDURA!E174</f>
        <v/>
      </c>
      <c r="AH58" s="414"/>
      <c r="AI58" s="188"/>
      <c r="AJ58" s="191"/>
      <c r="AK58" s="182"/>
      <c r="AL58" s="188"/>
      <c r="AM58" s="191"/>
      <c r="AN58" s="182"/>
      <c r="AO58" s="86"/>
    </row>
    <row r="59" spans="1:41" ht="18.899999999999999" customHeight="1">
      <c r="A59" s="93"/>
      <c r="B59" s="93"/>
      <c r="C59" s="93"/>
      <c r="D59" s="93"/>
      <c r="E59" s="93"/>
      <c r="F59" s="93"/>
      <c r="G59" s="93"/>
      <c r="H59" s="93"/>
      <c r="I59" s="93"/>
      <c r="J59" s="5"/>
      <c r="K59" s="93"/>
      <c r="L59" s="93"/>
      <c r="M59" s="93"/>
      <c r="N59" s="93"/>
      <c r="O59" s="93"/>
      <c r="R59" s="93"/>
      <c r="S59" s="93"/>
      <c r="T59" s="93"/>
      <c r="U59" s="93"/>
      <c r="V59" s="93"/>
      <c r="W59" s="93"/>
      <c r="X59" s="93"/>
      <c r="Y59" s="93"/>
      <c r="Z59" s="93"/>
      <c r="AA59" s="93"/>
      <c r="AB59" s="93"/>
      <c r="AC59" s="93"/>
      <c r="AD59" s="213"/>
      <c r="AE59" s="408"/>
      <c r="AF59" s="185" t="str">
        <f>+p_a_PROCEDURA!D175</f>
        <v/>
      </c>
      <c r="AG59" s="186" t="str">
        <f>+p_a_PROCEDURA!E175</f>
        <v/>
      </c>
      <c r="AH59" s="414"/>
      <c r="AI59" s="188"/>
      <c r="AJ59" s="191"/>
      <c r="AK59" s="182"/>
      <c r="AL59" s="188"/>
      <c r="AM59" s="191"/>
      <c r="AN59" s="182"/>
      <c r="AO59" s="86"/>
    </row>
    <row r="60" spans="1:41" ht="18.899999999999999" customHeight="1">
      <c r="A60" s="93"/>
      <c r="B60" s="93"/>
      <c r="C60" s="93"/>
      <c r="D60" s="93"/>
      <c r="E60" s="93"/>
      <c r="F60" s="93"/>
      <c r="G60" s="93"/>
      <c r="H60" s="93"/>
      <c r="I60" s="93"/>
      <c r="J60" s="5"/>
      <c r="K60" s="93"/>
      <c r="L60" s="93"/>
      <c r="M60" s="93"/>
      <c r="N60" s="93"/>
      <c r="O60" s="93"/>
      <c r="R60" s="93"/>
      <c r="S60" s="93"/>
      <c r="T60" s="93"/>
      <c r="U60" s="93"/>
      <c r="V60" s="93"/>
      <c r="W60" s="93"/>
      <c r="X60" s="93"/>
      <c r="Y60" s="93"/>
      <c r="Z60" s="93"/>
      <c r="AA60" s="93"/>
      <c r="AB60" s="93"/>
      <c r="AC60" s="93"/>
      <c r="AD60" s="213"/>
      <c r="AE60" s="408"/>
      <c r="AF60" s="185" t="str">
        <f>+p_a_PROCEDURA!D176</f>
        <v/>
      </c>
      <c r="AG60" s="186" t="str">
        <f>+p_a_PROCEDURA!E176</f>
        <v/>
      </c>
      <c r="AH60" s="414"/>
      <c r="AI60" s="188"/>
      <c r="AJ60" s="191"/>
      <c r="AK60" s="182"/>
      <c r="AL60" s="188"/>
      <c r="AM60" s="191"/>
      <c r="AN60" s="182"/>
      <c r="AO60" s="86"/>
    </row>
    <row r="61" spans="1:41" ht="18.899999999999999" customHeight="1">
      <c r="A61" s="93"/>
      <c r="B61" s="93"/>
      <c r="C61" s="93"/>
      <c r="D61" s="93"/>
      <c r="E61" s="93"/>
      <c r="F61" s="93"/>
      <c r="G61" s="93"/>
      <c r="H61" s="93"/>
      <c r="I61" s="93"/>
      <c r="J61" s="5"/>
      <c r="K61" s="93"/>
      <c r="L61" s="93"/>
      <c r="M61" s="93"/>
      <c r="N61" s="93"/>
      <c r="O61" s="93"/>
      <c r="R61" s="93"/>
      <c r="S61" s="93"/>
      <c r="T61" s="93"/>
      <c r="U61" s="93"/>
      <c r="V61" s="93"/>
      <c r="W61" s="93"/>
      <c r="X61" s="93"/>
      <c r="Y61" s="93"/>
      <c r="Z61" s="93"/>
      <c r="AA61" s="93"/>
      <c r="AB61" s="93"/>
      <c r="AC61" s="93"/>
      <c r="AD61" s="213"/>
      <c r="AE61" s="408"/>
      <c r="AF61" s="185" t="str">
        <f>+p_a_PROCEDURA!D177</f>
        <v/>
      </c>
      <c r="AG61" s="186" t="str">
        <f>+p_a_PROCEDURA!E177</f>
        <v/>
      </c>
      <c r="AH61" s="414"/>
      <c r="AI61" s="188"/>
      <c r="AJ61" s="191"/>
      <c r="AK61" s="182"/>
      <c r="AL61" s="188"/>
      <c r="AM61" s="191"/>
      <c r="AN61" s="182"/>
      <c r="AO61" s="86"/>
    </row>
    <row r="62" spans="1:41" ht="18.899999999999999" customHeight="1">
      <c r="A62" s="93"/>
      <c r="B62" s="93"/>
      <c r="C62" s="93"/>
      <c r="D62" s="93"/>
      <c r="E62" s="93"/>
      <c r="F62" s="93"/>
      <c r="G62" s="93"/>
      <c r="H62" s="93"/>
      <c r="I62" s="93"/>
      <c r="J62" s="5"/>
      <c r="K62" s="93"/>
      <c r="L62" s="93"/>
      <c r="M62" s="93"/>
      <c r="N62" s="93"/>
      <c r="O62" s="93"/>
      <c r="R62" s="93"/>
      <c r="S62" s="93"/>
      <c r="T62" s="93"/>
      <c r="U62" s="93"/>
      <c r="V62" s="93"/>
      <c r="W62" s="93"/>
      <c r="X62" s="93"/>
      <c r="Y62" s="93"/>
      <c r="Z62" s="93"/>
      <c r="AA62" s="93"/>
      <c r="AB62" s="93"/>
      <c r="AC62" s="93"/>
      <c r="AD62" s="213"/>
      <c r="AE62" s="408"/>
      <c r="AF62" s="185" t="str">
        <f>+p_a_PROCEDURA!D178</f>
        <v/>
      </c>
      <c r="AG62" s="186" t="str">
        <f>+p_a_PROCEDURA!E178</f>
        <v/>
      </c>
      <c r="AH62" s="414"/>
      <c r="AI62" s="188"/>
      <c r="AJ62" s="191"/>
      <c r="AK62" s="182"/>
      <c r="AL62" s="188"/>
      <c r="AM62" s="191"/>
      <c r="AN62" s="182"/>
      <c r="AO62" s="86"/>
    </row>
    <row r="63" spans="1:41" ht="18.899999999999999" customHeight="1" thickBot="1">
      <c r="A63" s="93"/>
      <c r="B63" s="93"/>
      <c r="C63" s="93"/>
      <c r="D63" s="93"/>
      <c r="E63" s="93"/>
      <c r="F63" s="93"/>
      <c r="G63" s="93"/>
      <c r="H63" s="93"/>
      <c r="I63" s="93"/>
      <c r="J63" s="5"/>
      <c r="K63" s="93"/>
      <c r="L63" s="93"/>
      <c r="M63" s="93"/>
      <c r="N63" s="93"/>
      <c r="O63" s="93"/>
      <c r="R63" s="93"/>
      <c r="S63" s="93"/>
      <c r="T63" s="93"/>
      <c r="U63" s="93"/>
      <c r="V63" s="93"/>
      <c r="W63" s="93"/>
      <c r="X63" s="93"/>
      <c r="Y63" s="93"/>
      <c r="Z63" s="93"/>
      <c r="AA63" s="93"/>
      <c r="AB63" s="93"/>
      <c r="AC63" s="93"/>
      <c r="AD63" s="214"/>
      <c r="AE63" s="409"/>
      <c r="AF63" s="185" t="str">
        <f>+p_a_PROCEDURA!D179</f>
        <v/>
      </c>
      <c r="AG63" s="186" t="str">
        <f>+p_a_PROCEDURA!E179</f>
        <v/>
      </c>
      <c r="AH63" s="415"/>
      <c r="AI63" s="188"/>
      <c r="AJ63" s="191"/>
      <c r="AK63" s="182"/>
      <c r="AL63" s="188"/>
      <c r="AM63" s="193"/>
      <c r="AN63" s="194"/>
      <c r="AO63" s="86"/>
    </row>
    <row r="64" spans="1:41" ht="18.899999999999999" customHeight="1">
      <c r="A64" s="93"/>
      <c r="B64" s="93"/>
      <c r="C64" s="93"/>
      <c r="D64" s="93"/>
      <c r="E64" s="93"/>
      <c r="F64" s="93"/>
      <c r="G64" s="93"/>
      <c r="H64" s="93"/>
      <c r="I64" s="93"/>
      <c r="J64" s="5"/>
      <c r="K64" s="93"/>
      <c r="L64" s="93"/>
      <c r="M64" s="93"/>
      <c r="N64" s="93"/>
      <c r="O64" s="93"/>
      <c r="R64" s="93"/>
      <c r="S64" s="93"/>
      <c r="T64" s="93"/>
      <c r="U64" s="93"/>
      <c r="V64" s="93"/>
      <c r="W64" s="93"/>
      <c r="X64" s="93"/>
      <c r="Y64" s="93"/>
      <c r="Z64" s="93"/>
      <c r="AA64" s="93"/>
      <c r="AB64" s="93"/>
      <c r="AC64" s="93"/>
      <c r="AD64" s="401" t="str">
        <f>+p_a_PROCEDURA!B180</f>
        <v>Q_cu=</v>
      </c>
      <c r="AE64" s="410" t="str">
        <f>+p_a_PROCEDURA!C180</f>
        <v>∑∆H_i</v>
      </c>
      <c r="AF64" s="195">
        <f>+p_a_PROCEDURA!D180</f>
        <v>7</v>
      </c>
      <c r="AG64" s="196">
        <f>+p_a_PROCEDURA!E180</f>
        <v>6</v>
      </c>
      <c r="AH64" s="416">
        <f>+p_a_PROCEDURA!F180</f>
        <v>6</v>
      </c>
      <c r="AI64" s="188"/>
      <c r="AJ64" s="197"/>
      <c r="AK64" s="386">
        <f>+p_a_PROCEDURA!I180</f>
        <v>6</v>
      </c>
      <c r="AL64" s="176"/>
      <c r="AM64" s="390">
        <f>+p_a_PROCEDURA!K180</f>
        <v>6</v>
      </c>
      <c r="AN64" s="386">
        <f>+p_a_PROCEDURA!L180</f>
        <v>6</v>
      </c>
      <c r="AO64" s="86"/>
    </row>
    <row r="65" spans="1:41" ht="18.899999999999999" customHeight="1">
      <c r="A65" s="93"/>
      <c r="B65" s="93"/>
      <c r="C65" s="93"/>
      <c r="D65" s="93"/>
      <c r="E65" s="93"/>
      <c r="F65" s="93"/>
      <c r="G65" s="93"/>
      <c r="H65" s="93"/>
      <c r="I65" s="93"/>
      <c r="J65" s="5"/>
      <c r="K65" s="93"/>
      <c r="L65" s="93"/>
      <c r="M65" s="93"/>
      <c r="N65" s="93"/>
      <c r="O65" s="93"/>
      <c r="R65" s="93"/>
      <c r="S65" s="93"/>
      <c r="T65" s="93"/>
      <c r="U65" s="93"/>
      <c r="V65" s="93"/>
      <c r="W65" s="93"/>
      <c r="X65" s="93"/>
      <c r="Y65" s="93"/>
      <c r="Z65" s="93"/>
      <c r="AA65" s="93"/>
      <c r="AB65" s="93"/>
      <c r="AC65" s="93"/>
      <c r="AD65" s="402"/>
      <c r="AE65" s="411"/>
      <c r="AF65" s="195" t="str">
        <f>+p_a_PROCEDURA!D181</f>
        <v/>
      </c>
      <c r="AG65" s="198" t="str">
        <f>+p_a_PROCEDURA!E181</f>
        <v/>
      </c>
      <c r="AH65" s="417"/>
      <c r="AI65" s="188"/>
      <c r="AJ65" s="197"/>
      <c r="AK65" s="387"/>
      <c r="AL65" s="176"/>
      <c r="AM65" s="387"/>
      <c r="AN65" s="387"/>
      <c r="AO65" s="86"/>
    </row>
    <row r="66" spans="1:41" ht="18.899999999999999" customHeight="1">
      <c r="A66" s="93"/>
      <c r="B66" s="93"/>
      <c r="C66" s="93"/>
      <c r="D66" s="93"/>
      <c r="E66" s="93"/>
      <c r="F66" s="93"/>
      <c r="G66" s="93"/>
      <c r="H66" s="93"/>
      <c r="I66" s="93"/>
      <c r="J66" s="5"/>
      <c r="K66" s="93"/>
      <c r="L66" s="93"/>
      <c r="M66" s="93"/>
      <c r="N66" s="93"/>
      <c r="O66" s="93"/>
      <c r="R66" s="93"/>
      <c r="S66" s="93"/>
      <c r="T66" s="93"/>
      <c r="U66" s="93"/>
      <c r="V66" s="93"/>
      <c r="W66" s="93"/>
      <c r="X66" s="93"/>
      <c r="Y66" s="93"/>
      <c r="Z66" s="93"/>
      <c r="AA66" s="93"/>
      <c r="AB66" s="93"/>
      <c r="AC66" s="93"/>
      <c r="AD66" s="402"/>
      <c r="AE66" s="411"/>
      <c r="AF66" s="195" t="str">
        <f>+p_a_PROCEDURA!D182</f>
        <v/>
      </c>
      <c r="AG66" s="196" t="str">
        <f>+p_a_PROCEDURA!E182</f>
        <v/>
      </c>
      <c r="AH66" s="417"/>
      <c r="AI66" s="188"/>
      <c r="AJ66" s="197"/>
      <c r="AK66" s="387"/>
      <c r="AL66" s="176"/>
      <c r="AM66" s="387"/>
      <c r="AN66" s="387"/>
      <c r="AO66" s="86"/>
    </row>
    <row r="67" spans="1:41" ht="18.899999999999999" customHeight="1">
      <c r="A67" s="93"/>
      <c r="B67" s="93"/>
      <c r="C67" s="93"/>
      <c r="D67" s="93"/>
      <c r="E67" s="93"/>
      <c r="F67" s="93"/>
      <c r="G67" s="93"/>
      <c r="H67" s="93"/>
      <c r="I67" s="93"/>
      <c r="J67" s="5"/>
      <c r="K67" s="93"/>
      <c r="L67" s="93"/>
      <c r="M67" s="93"/>
      <c r="N67" s="93"/>
      <c r="O67" s="93"/>
      <c r="R67" s="93"/>
      <c r="S67" s="93"/>
      <c r="T67" s="93"/>
      <c r="U67" s="93"/>
      <c r="V67" s="93"/>
      <c r="W67" s="93"/>
      <c r="X67" s="93"/>
      <c r="Y67" s="93"/>
      <c r="Z67" s="93"/>
      <c r="AA67" s="93"/>
      <c r="AB67" s="93"/>
      <c r="AC67" s="93"/>
      <c r="AD67" s="402"/>
      <c r="AE67" s="411"/>
      <c r="AF67" s="195" t="str">
        <f>+p_a_PROCEDURA!D183</f>
        <v/>
      </c>
      <c r="AG67" s="196" t="str">
        <f>+p_a_PROCEDURA!E183</f>
        <v/>
      </c>
      <c r="AH67" s="417"/>
      <c r="AI67" s="188"/>
      <c r="AJ67" s="197"/>
      <c r="AK67" s="387"/>
      <c r="AL67" s="176"/>
      <c r="AM67" s="387"/>
      <c r="AN67" s="387"/>
      <c r="AO67" s="86"/>
    </row>
    <row r="68" spans="1:41" ht="18.899999999999999" customHeight="1">
      <c r="A68" s="93"/>
      <c r="B68" s="93"/>
      <c r="C68" s="93"/>
      <c r="D68" s="93"/>
      <c r="E68" s="93"/>
      <c r="F68" s="93"/>
      <c r="G68" s="93"/>
      <c r="H68" s="93"/>
      <c r="I68" s="93"/>
      <c r="J68" s="5"/>
      <c r="K68" s="93"/>
      <c r="L68" s="93"/>
      <c r="M68" s="93"/>
      <c r="N68" s="93"/>
      <c r="O68" s="93"/>
      <c r="R68" s="93"/>
      <c r="S68" s="93"/>
      <c r="T68" s="93"/>
      <c r="U68" s="93"/>
      <c r="V68" s="93"/>
      <c r="W68" s="93"/>
      <c r="X68" s="93"/>
      <c r="Y68" s="93"/>
      <c r="Z68" s="93"/>
      <c r="AA68" s="93"/>
      <c r="AB68" s="93"/>
      <c r="AC68" s="93"/>
      <c r="AD68" s="402"/>
      <c r="AE68" s="411"/>
      <c r="AF68" s="195" t="str">
        <f>+p_a_PROCEDURA!D184</f>
        <v/>
      </c>
      <c r="AG68" s="196" t="str">
        <f>+p_a_PROCEDURA!E184</f>
        <v/>
      </c>
      <c r="AH68" s="417"/>
      <c r="AI68" s="188"/>
      <c r="AJ68" s="197"/>
      <c r="AK68" s="387"/>
      <c r="AL68" s="176"/>
      <c r="AM68" s="387"/>
      <c r="AN68" s="387"/>
      <c r="AO68" s="86"/>
    </row>
    <row r="69" spans="1:41" ht="18.899999999999999" customHeight="1">
      <c r="A69" s="93"/>
      <c r="B69" s="93"/>
      <c r="C69" s="93"/>
      <c r="D69" s="93"/>
      <c r="E69" s="93"/>
      <c r="F69" s="93"/>
      <c r="G69" s="93"/>
      <c r="H69" s="93"/>
      <c r="I69" s="93"/>
      <c r="J69" s="5"/>
      <c r="K69" s="93"/>
      <c r="L69" s="93"/>
      <c r="M69" s="93"/>
      <c r="N69" s="93"/>
      <c r="O69" s="93"/>
      <c r="R69" s="93"/>
      <c r="S69" s="93"/>
      <c r="T69" s="93"/>
      <c r="U69" s="93"/>
      <c r="V69" s="93"/>
      <c r="W69" s="93"/>
      <c r="X69" s="93"/>
      <c r="Y69" s="93"/>
      <c r="Z69" s="93"/>
      <c r="AA69" s="93"/>
      <c r="AB69" s="93"/>
      <c r="AC69" s="93"/>
      <c r="AD69" s="402"/>
      <c r="AE69" s="411"/>
      <c r="AF69" s="195" t="str">
        <f>+p_a_PROCEDURA!D185</f>
        <v/>
      </c>
      <c r="AG69" s="196" t="str">
        <f>+p_a_PROCEDURA!E185</f>
        <v/>
      </c>
      <c r="AH69" s="417"/>
      <c r="AI69" s="188"/>
      <c r="AJ69" s="197"/>
      <c r="AK69" s="387"/>
      <c r="AL69" s="176"/>
      <c r="AM69" s="387"/>
      <c r="AN69" s="387"/>
      <c r="AO69" s="86"/>
    </row>
    <row r="70" spans="1:41" ht="18.899999999999999" customHeight="1">
      <c r="A70" s="93"/>
      <c r="B70" s="93"/>
      <c r="C70" s="93"/>
      <c r="D70" s="93"/>
      <c r="E70" s="93"/>
      <c r="F70" s="93"/>
      <c r="G70" s="93"/>
      <c r="H70" s="93"/>
      <c r="I70" s="93"/>
      <c r="J70" s="5"/>
      <c r="K70" s="93"/>
      <c r="L70" s="93"/>
      <c r="M70" s="93"/>
      <c r="N70" s="93"/>
      <c r="O70" s="93"/>
      <c r="R70" s="93"/>
      <c r="S70" s="93"/>
      <c r="T70" s="93"/>
      <c r="U70" s="93"/>
      <c r="V70" s="93"/>
      <c r="W70" s="93"/>
      <c r="X70" s="93"/>
      <c r="Y70" s="93"/>
      <c r="Z70" s="93"/>
      <c r="AA70" s="93"/>
      <c r="AB70" s="93"/>
      <c r="AC70" s="93"/>
      <c r="AD70" s="402"/>
      <c r="AE70" s="411"/>
      <c r="AF70" s="195" t="str">
        <f>+p_a_PROCEDURA!D186</f>
        <v/>
      </c>
      <c r="AG70" s="199" t="str">
        <f>+p_a_PROCEDURA!E186</f>
        <v/>
      </c>
      <c r="AH70" s="417"/>
      <c r="AI70" s="188"/>
      <c r="AJ70" s="197"/>
      <c r="AK70" s="387"/>
      <c r="AL70" s="176"/>
      <c r="AM70" s="387"/>
      <c r="AN70" s="387"/>
      <c r="AO70" s="86"/>
    </row>
    <row r="71" spans="1:41" ht="18.899999999999999" customHeight="1">
      <c r="A71" s="93"/>
      <c r="B71" s="93"/>
      <c r="C71" s="93"/>
      <c r="D71" s="93"/>
      <c r="E71" s="93"/>
      <c r="F71" s="93"/>
      <c r="G71" s="93"/>
      <c r="H71" s="93"/>
      <c r="I71" s="93"/>
      <c r="J71" s="5"/>
      <c r="K71" s="93"/>
      <c r="L71" s="93"/>
      <c r="M71" s="93"/>
      <c r="N71" s="93"/>
      <c r="O71" s="93"/>
      <c r="R71" s="93"/>
      <c r="S71" s="93"/>
      <c r="T71" s="93"/>
      <c r="U71" s="93"/>
      <c r="V71" s="93"/>
      <c r="W71" s="93"/>
      <c r="X71" s="93"/>
      <c r="Y71" s="93"/>
      <c r="Z71" s="93"/>
      <c r="AA71" s="93"/>
      <c r="AB71" s="93"/>
      <c r="AC71" s="93"/>
      <c r="AD71" s="402"/>
      <c r="AE71" s="411"/>
      <c r="AF71" s="195" t="str">
        <f>+p_a_PROCEDURA!D187</f>
        <v/>
      </c>
      <c r="AG71" s="198" t="str">
        <f>+p_a_PROCEDURA!E187</f>
        <v/>
      </c>
      <c r="AH71" s="417"/>
      <c r="AI71" s="188"/>
      <c r="AJ71" s="197"/>
      <c r="AK71" s="387"/>
      <c r="AL71" s="176"/>
      <c r="AM71" s="387"/>
      <c r="AN71" s="387"/>
      <c r="AO71" s="86"/>
    </row>
    <row r="72" spans="1:41" ht="18.899999999999999" customHeight="1">
      <c r="A72" s="93"/>
      <c r="B72" s="93"/>
      <c r="C72" s="93"/>
      <c r="D72" s="93"/>
      <c r="E72" s="93"/>
      <c r="F72" s="93"/>
      <c r="G72" s="93"/>
      <c r="H72" s="93"/>
      <c r="I72" s="93"/>
      <c r="J72" s="5"/>
      <c r="K72" s="93"/>
      <c r="L72" s="93"/>
      <c r="M72" s="93"/>
      <c r="N72" s="93"/>
      <c r="O72" s="93"/>
      <c r="R72" s="93"/>
      <c r="S72" s="93"/>
      <c r="T72" s="93"/>
      <c r="U72" s="93"/>
      <c r="V72" s="93"/>
      <c r="W72" s="93"/>
      <c r="X72" s="93"/>
      <c r="Y72" s="93"/>
      <c r="Z72" s="93"/>
      <c r="AA72" s="93"/>
      <c r="AB72" s="93"/>
      <c r="AC72" s="93"/>
      <c r="AD72" s="402"/>
      <c r="AE72" s="411"/>
      <c r="AF72" s="200" t="str">
        <f>+p_a_PROCEDURA!D188</f>
        <v/>
      </c>
      <c r="AG72" s="196" t="str">
        <f>+p_a_PROCEDURA!E188</f>
        <v/>
      </c>
      <c r="AH72" s="417"/>
      <c r="AI72" s="188"/>
      <c r="AJ72" s="197"/>
      <c r="AK72" s="387"/>
      <c r="AL72" s="176"/>
      <c r="AM72" s="387"/>
      <c r="AN72" s="387"/>
      <c r="AO72" s="86"/>
    </row>
    <row r="73" spans="1:41" ht="18.899999999999999" customHeight="1">
      <c r="A73" s="93"/>
      <c r="B73" s="93"/>
      <c r="C73" s="93"/>
      <c r="D73" s="93"/>
      <c r="E73" s="93"/>
      <c r="F73" s="93"/>
      <c r="G73" s="93"/>
      <c r="H73" s="93"/>
      <c r="I73" s="93"/>
      <c r="J73" s="5"/>
      <c r="K73" s="93"/>
      <c r="L73" s="93"/>
      <c r="M73" s="93"/>
      <c r="N73" s="93"/>
      <c r="O73" s="93"/>
      <c r="R73" s="93"/>
      <c r="S73" s="93"/>
      <c r="T73" s="93"/>
      <c r="U73" s="93"/>
      <c r="V73" s="93"/>
      <c r="W73" s="93"/>
      <c r="X73" s="93"/>
      <c r="Y73" s="93"/>
      <c r="Z73" s="93"/>
      <c r="AA73" s="93"/>
      <c r="AB73" s="93"/>
      <c r="AC73" s="93"/>
      <c r="AD73" s="402"/>
      <c r="AE73" s="411"/>
      <c r="AF73" s="195" t="str">
        <f>+p_a_PROCEDURA!D189</f>
        <v/>
      </c>
      <c r="AG73" s="198" t="str">
        <f>+p_a_PROCEDURA!E189</f>
        <v/>
      </c>
      <c r="AH73" s="417"/>
      <c r="AI73" s="188"/>
      <c r="AJ73" s="192"/>
      <c r="AK73" s="387"/>
      <c r="AL73" s="176"/>
      <c r="AM73" s="387"/>
      <c r="AN73" s="387"/>
      <c r="AO73" s="86"/>
    </row>
    <row r="74" spans="1:41" ht="18.899999999999999" customHeight="1" thickBot="1">
      <c r="A74" s="93"/>
      <c r="B74" s="93"/>
      <c r="C74" s="93"/>
      <c r="D74" s="93"/>
      <c r="E74" s="93"/>
      <c r="F74" s="93"/>
      <c r="G74" s="93"/>
      <c r="H74" s="93"/>
      <c r="I74" s="93"/>
      <c r="J74" s="5"/>
      <c r="K74" s="93"/>
      <c r="L74" s="93"/>
      <c r="M74" s="93"/>
      <c r="N74" s="93"/>
      <c r="O74" s="93"/>
      <c r="R74" s="93"/>
      <c r="S74" s="93"/>
      <c r="T74" s="93"/>
      <c r="U74" s="93"/>
      <c r="V74" s="93"/>
      <c r="W74" s="93"/>
      <c r="X74" s="93"/>
      <c r="Y74" s="93"/>
      <c r="Z74" s="93"/>
      <c r="AA74" s="93"/>
      <c r="AB74" s="93"/>
      <c r="AC74" s="93"/>
      <c r="AD74" s="403"/>
      <c r="AE74" s="412"/>
      <c r="AF74" s="215" t="str">
        <f>+p_a_PROCEDURA!D190</f>
        <v/>
      </c>
      <c r="AG74" s="216" t="str">
        <f>+p_a_PROCEDURA!E190</f>
        <v/>
      </c>
      <c r="AH74" s="418"/>
      <c r="AI74" s="188"/>
      <c r="AJ74" s="197"/>
      <c r="AK74" s="388"/>
      <c r="AL74" s="176"/>
      <c r="AM74" s="388"/>
      <c r="AN74" s="388"/>
      <c r="AO74" s="86"/>
    </row>
    <row r="75" spans="1:41" ht="18.899999999999999" customHeight="1">
      <c r="A75" s="93"/>
      <c r="B75" s="93"/>
      <c r="C75" s="93"/>
      <c r="D75" s="93"/>
      <c r="E75" s="93"/>
      <c r="F75" s="93"/>
      <c r="G75" s="93"/>
      <c r="H75" s="93"/>
      <c r="I75" s="93"/>
      <c r="J75" s="5"/>
      <c r="K75" s="93"/>
      <c r="L75" s="93"/>
      <c r="M75" s="93"/>
      <c r="N75" s="93"/>
      <c r="O75" s="93"/>
      <c r="R75" s="93"/>
      <c r="S75" s="93"/>
      <c r="T75" s="93"/>
      <c r="U75" s="93"/>
      <c r="V75" s="93"/>
      <c r="W75" s="93"/>
      <c r="X75" s="93"/>
      <c r="Y75" s="93"/>
      <c r="Z75" s="93"/>
      <c r="AA75" s="93"/>
      <c r="AB75" s="93"/>
      <c r="AC75" s="93"/>
      <c r="AD75" s="126"/>
      <c r="AE75" s="126" t="s">
        <v>73</v>
      </c>
      <c r="AF75" s="126"/>
      <c r="AG75" s="126">
        <f>+p_a_PROCEDURA!E191</f>
        <v>328</v>
      </c>
      <c r="AH75" s="126">
        <f>+p_a_PROCEDURA!F191</f>
        <v>328</v>
      </c>
      <c r="AI75" s="126"/>
      <c r="AJ75" s="201">
        <f>+p_a_PROCEDURA!H191</f>
        <v>328</v>
      </c>
      <c r="AK75" s="126">
        <f>+p_a_PROCEDURA!I191</f>
        <v>328</v>
      </c>
      <c r="AL75" s="126"/>
      <c r="AM75" s="126">
        <f>+p_a_PROCEDURA!K191</f>
        <v>328</v>
      </c>
      <c r="AN75" s="126">
        <f>+p_a_PROCEDURA!L191</f>
        <v>328</v>
      </c>
      <c r="AO75" s="86"/>
    </row>
    <row r="76" spans="1:41" ht="18.899999999999999" customHeight="1">
      <c r="A76" s="93"/>
      <c r="B76" s="93"/>
      <c r="C76" s="93"/>
      <c r="D76" s="93"/>
      <c r="E76" s="93"/>
      <c r="F76" s="93"/>
      <c r="G76" s="93"/>
      <c r="H76" s="93"/>
      <c r="I76" s="93"/>
      <c r="J76" s="5"/>
      <c r="K76" s="93"/>
      <c r="L76" s="93"/>
      <c r="M76" s="93"/>
      <c r="N76" s="93"/>
      <c r="O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86"/>
    </row>
    <row r="77" spans="1:41" ht="18.899999999999999" customHeight="1">
      <c r="A77" s="93"/>
      <c r="B77" s="93"/>
      <c r="C77" s="93"/>
      <c r="D77" s="93"/>
      <c r="E77" s="93"/>
      <c r="F77" s="93"/>
      <c r="G77" s="93"/>
      <c r="H77" s="93"/>
      <c r="I77" s="93"/>
      <c r="J77" s="6"/>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5"/>
    </row>
    <row r="78" spans="1:41" ht="18.899999999999999" customHeight="1">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row>
    <row r="79" spans="1:41" ht="18.899999999999999" customHeight="1">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row>
    <row r="80" spans="1:41" ht="18.899999999999999" customHeight="1">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row>
    <row r="81" spans="1:39" ht="18.899999999999999" customHeight="1">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row>
    <row r="82" spans="1:39" ht="18.899999999999999" customHeight="1">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row>
    <row r="83" spans="1:39" ht="18.899999999999999" customHeight="1">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row>
    <row r="84" spans="1:39" ht="18.899999999999999" customHeight="1">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row>
    <row r="85" spans="1:39" ht="18.899999999999999" customHeight="1">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row>
    <row r="86" spans="1:39" ht="18.899999999999999" customHeight="1">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row>
    <row r="87" spans="1:39" ht="18.899999999999999" customHeight="1">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row>
    <row r="88" spans="1:39" ht="18.899999999999999" customHeight="1">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row>
    <row r="89" spans="1:39" ht="18.899999999999999" customHeight="1">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row>
    <row r="90" spans="1:39" ht="18.899999999999999" customHeight="1">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row>
    <row r="91" spans="1:39" ht="18.899999999999999"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row>
    <row r="92" spans="1:39" ht="18.899999999999999" customHeight="1">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row>
    <row r="93" spans="1:39" ht="18.899999999999999" customHeight="1">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row>
    <row r="94" spans="1:39" ht="18.899999999999999" customHeight="1">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row>
    <row r="95" spans="1:39" ht="18.899999999999999" customHeight="1">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row>
    <row r="96" spans="1:39" ht="18.899999999999999" customHeight="1">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row>
    <row r="97" spans="1:39" ht="18.899999999999999" customHeight="1">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row>
    <row r="98" spans="1:39" ht="18.899999999999999" customHeight="1">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row>
    <row r="99" spans="1:39" ht="18.899999999999999" customHeight="1">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3"/>
      <c r="AG99" s="93"/>
      <c r="AH99" s="93"/>
      <c r="AI99" s="93"/>
      <c r="AJ99" s="93"/>
      <c r="AK99" s="93"/>
      <c r="AL99" s="93"/>
      <c r="AM99" s="93"/>
    </row>
    <row r="100" spans="1:39" ht="18.899999999999999" customHeight="1">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row>
    <row r="101" spans="1:39" ht="18.899999999999999" customHeight="1">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row>
    <row r="102" spans="1:39" ht="18.899999999999999" customHeight="1">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c r="AC102" s="93"/>
      <c r="AD102" s="93"/>
      <c r="AE102" s="93"/>
      <c r="AF102" s="93"/>
      <c r="AG102" s="93"/>
      <c r="AH102" s="93"/>
      <c r="AI102" s="93"/>
      <c r="AJ102" s="93"/>
      <c r="AK102" s="93"/>
      <c r="AL102" s="93"/>
      <c r="AM102" s="93"/>
    </row>
    <row r="103" spans="1:39" ht="18.899999999999999" customHeight="1">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c r="AC103" s="93"/>
      <c r="AD103" s="93"/>
      <c r="AE103" s="93"/>
      <c r="AF103" s="93"/>
      <c r="AG103" s="93"/>
      <c r="AH103" s="93"/>
      <c r="AI103" s="93"/>
      <c r="AJ103" s="93"/>
      <c r="AK103" s="93"/>
      <c r="AL103" s="93"/>
      <c r="AM103" s="93"/>
    </row>
    <row r="104" spans="1:39" ht="18.899999999999999" customHeight="1">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93"/>
      <c r="AM104" s="93"/>
    </row>
    <row r="105" spans="1:39" ht="18.899999999999999" customHeight="1">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row>
    <row r="106" spans="1:39" ht="18.899999999999999" customHeight="1">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row>
    <row r="107" spans="1:39" ht="18.899999999999999" customHeight="1">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row>
    <row r="108" spans="1:39" ht="18.899999999999999" customHeight="1">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c r="AC108" s="93"/>
      <c r="AD108" s="93"/>
      <c r="AE108" s="93"/>
      <c r="AF108" s="93"/>
      <c r="AG108" s="93"/>
      <c r="AH108" s="93"/>
      <c r="AI108" s="93"/>
      <c r="AJ108" s="93"/>
      <c r="AK108" s="93"/>
      <c r="AL108" s="93"/>
      <c r="AM108" s="93"/>
    </row>
    <row r="109" spans="1:39" ht="18.899999999999999" customHeight="1">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c r="AK109" s="93"/>
      <c r="AL109" s="93"/>
      <c r="AM109" s="93"/>
    </row>
    <row r="110" spans="1:39" ht="18.899999999999999" customHeight="1">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row>
    <row r="111" spans="1:39" ht="18.899999999999999" customHeight="1">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c r="AC111" s="93"/>
      <c r="AD111" s="93"/>
      <c r="AE111" s="93"/>
      <c r="AF111" s="93"/>
      <c r="AG111" s="93"/>
      <c r="AH111" s="93"/>
      <c r="AI111" s="93"/>
      <c r="AJ111" s="93"/>
      <c r="AK111" s="93"/>
      <c r="AL111" s="93"/>
      <c r="AM111" s="93"/>
    </row>
    <row r="112" spans="1:39" ht="18.899999999999999" customHeight="1">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c r="AC112" s="93"/>
      <c r="AD112" s="93"/>
      <c r="AE112" s="93"/>
      <c r="AF112" s="93"/>
      <c r="AG112" s="93"/>
      <c r="AH112" s="93"/>
      <c r="AI112" s="93"/>
      <c r="AJ112" s="93"/>
      <c r="AK112" s="93"/>
      <c r="AL112" s="93"/>
      <c r="AM112" s="93"/>
    </row>
    <row r="113" spans="1:42" ht="18.899999999999999" customHeight="1">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c r="AC113" s="93"/>
      <c r="AD113" s="93"/>
      <c r="AE113" s="93"/>
      <c r="AF113" s="93"/>
      <c r="AG113" s="93"/>
      <c r="AH113" s="93"/>
      <c r="AI113" s="93"/>
      <c r="AJ113" s="93"/>
      <c r="AK113" s="93"/>
      <c r="AL113" s="93"/>
      <c r="AM113" s="93"/>
    </row>
    <row r="114" spans="1:42" ht="18.899999999999999" customHeight="1">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c r="AJ114" s="93"/>
      <c r="AK114" s="93"/>
      <c r="AL114" s="93"/>
      <c r="AM114" s="93"/>
    </row>
    <row r="115" spans="1:42" ht="18.899999999999999" customHeight="1">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c r="AJ115" s="93"/>
      <c r="AK115" s="93"/>
      <c r="AL115" s="93"/>
      <c r="AM115" s="93"/>
    </row>
    <row r="116" spans="1:42" ht="18.899999999999999" customHeight="1">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93"/>
      <c r="AK116" s="93"/>
      <c r="AL116" s="93"/>
      <c r="AM116" s="93"/>
    </row>
    <row r="117" spans="1:42" ht="18.899999999999999" customHeight="1">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c r="AJ117" s="93"/>
      <c r="AK117" s="93"/>
      <c r="AL117" s="93"/>
      <c r="AM117" s="93"/>
    </row>
    <row r="118" spans="1:42" ht="18.899999999999999" customHeight="1">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c r="AK118" s="93"/>
      <c r="AL118" s="93"/>
      <c r="AM118" s="93"/>
    </row>
    <row r="119" spans="1:42" ht="18.899999999999999" customHeight="1">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c r="AC119" s="93"/>
      <c r="AD119" s="93"/>
      <c r="AE119" s="93"/>
      <c r="AF119" s="93"/>
      <c r="AG119" s="93"/>
      <c r="AH119" s="93"/>
      <c r="AI119" s="93"/>
      <c r="AJ119" s="93"/>
      <c r="AK119" s="93"/>
      <c r="AL119" s="93"/>
      <c r="AM119" s="93"/>
    </row>
    <row r="120" spans="1:42" ht="18.899999999999999" customHeight="1">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c r="AC120" s="93"/>
      <c r="AD120" s="93"/>
      <c r="AE120" s="93"/>
      <c r="AF120" s="93"/>
      <c r="AG120" s="93"/>
      <c r="AH120" s="93"/>
      <c r="AI120" s="93"/>
      <c r="AJ120" s="93"/>
      <c r="AK120" s="93"/>
      <c r="AL120" s="93"/>
      <c r="AM120" s="93"/>
      <c r="AN120" s="93"/>
      <c r="AO120" s="93"/>
      <c r="AP120" s="93"/>
    </row>
    <row r="121" spans="1:42" ht="18.899999999999999" customHeight="1">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c r="AC121" s="93"/>
      <c r="AD121" s="93"/>
      <c r="AE121" s="93"/>
      <c r="AF121" s="93"/>
      <c r="AG121" s="93"/>
      <c r="AH121" s="93"/>
      <c r="AI121" s="93"/>
      <c r="AJ121" s="93"/>
      <c r="AK121" s="93"/>
      <c r="AL121" s="93"/>
      <c r="AM121" s="93"/>
      <c r="AN121" s="93"/>
      <c r="AO121" s="93"/>
      <c r="AP121" s="93"/>
    </row>
    <row r="122" spans="1:42" ht="18.899999999999999" customHeight="1">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c r="AN122" s="93"/>
      <c r="AO122" s="93"/>
      <c r="AP122" s="93"/>
    </row>
    <row r="123" spans="1:42" ht="18.899999999999999" customHeight="1">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c r="AK123" s="93"/>
      <c r="AL123" s="93"/>
      <c r="AM123" s="93"/>
      <c r="AN123" s="93"/>
      <c r="AO123" s="93"/>
      <c r="AP123" s="93"/>
    </row>
    <row r="124" spans="1:42" ht="18.899999999999999" customHeight="1">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c r="AK124" s="93"/>
      <c r="AL124" s="93"/>
      <c r="AM124" s="93"/>
      <c r="AN124" s="93"/>
      <c r="AO124" s="93"/>
      <c r="AP124" s="93"/>
    </row>
    <row r="125" spans="1:42" ht="18.899999999999999" customHeight="1">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c r="AK125" s="93"/>
      <c r="AL125" s="93"/>
      <c r="AM125" s="93"/>
      <c r="AN125" s="93"/>
      <c r="AO125" s="93"/>
      <c r="AP125" s="93"/>
    </row>
    <row r="126" spans="1:42" ht="18.899999999999999" customHeight="1">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3"/>
      <c r="AJ126" s="93"/>
      <c r="AK126" s="93"/>
      <c r="AL126" s="93"/>
      <c r="AM126" s="93"/>
      <c r="AN126" s="93"/>
      <c r="AO126" s="93"/>
      <c r="AP126" s="93"/>
    </row>
    <row r="127" spans="1:42" ht="18.899999999999999" customHeight="1">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c r="AC127" s="93"/>
      <c r="AD127" s="93"/>
      <c r="AE127" s="93"/>
      <c r="AF127" s="93"/>
      <c r="AG127" s="93"/>
      <c r="AH127" s="93"/>
      <c r="AI127" s="93"/>
      <c r="AJ127" s="93"/>
      <c r="AK127" s="93"/>
      <c r="AL127" s="93"/>
      <c r="AM127" s="93"/>
      <c r="AN127" s="93"/>
      <c r="AO127" s="93"/>
      <c r="AP127" s="93"/>
    </row>
    <row r="128" spans="1:42" ht="18.899999999999999" customHeight="1">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c r="AC128" s="93"/>
      <c r="AD128" s="93"/>
      <c r="AE128" s="93"/>
      <c r="AF128" s="93"/>
      <c r="AG128" s="93"/>
      <c r="AH128" s="93"/>
      <c r="AI128" s="93"/>
      <c r="AJ128" s="93"/>
      <c r="AK128" s="93"/>
      <c r="AL128" s="93"/>
      <c r="AM128" s="93"/>
      <c r="AN128" s="93"/>
      <c r="AO128" s="93"/>
      <c r="AP128" s="93"/>
    </row>
    <row r="129" spans="1:42" ht="18.899999999999999" customHeight="1">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c r="AK129" s="93"/>
      <c r="AL129" s="93"/>
      <c r="AM129" s="93"/>
      <c r="AN129" s="93"/>
      <c r="AO129" s="93"/>
      <c r="AP129" s="93"/>
    </row>
    <row r="130" spans="1:42" ht="18.899999999999999" customHeight="1">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c r="AK130" s="93"/>
      <c r="AL130" s="93"/>
      <c r="AM130" s="93"/>
      <c r="AN130" s="93"/>
      <c r="AO130" s="93"/>
      <c r="AP130" s="93"/>
    </row>
    <row r="131" spans="1:42" ht="18.899999999999999" customHeight="1">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c r="AN131" s="93"/>
      <c r="AO131" s="93"/>
      <c r="AP131" s="93"/>
    </row>
    <row r="132" spans="1:42" ht="18.899999999999999" customHeight="1">
      <c r="A132" s="81"/>
      <c r="B132" s="81"/>
      <c r="C132" s="81"/>
      <c r="D132" s="81"/>
      <c r="E132" s="81"/>
      <c r="F132" s="81"/>
      <c r="G132" s="81"/>
      <c r="H132" s="81"/>
      <c r="I132" s="81"/>
      <c r="J132" s="81"/>
      <c r="K132" s="81"/>
      <c r="L132" s="81"/>
      <c r="M132" s="81"/>
      <c r="N132" s="81"/>
      <c r="O132" s="81"/>
      <c r="P132" s="81"/>
      <c r="Q132" s="81"/>
      <c r="R132" s="81"/>
      <c r="S132" s="81"/>
      <c r="T132" s="73"/>
      <c r="U132" s="73"/>
      <c r="V132" s="73"/>
      <c r="W132" s="73"/>
      <c r="X132" s="73"/>
      <c r="AC132" s="93"/>
      <c r="AD132" s="93"/>
      <c r="AE132" s="93"/>
      <c r="AF132" s="93"/>
      <c r="AG132" s="93"/>
      <c r="AH132" s="93"/>
      <c r="AI132" s="93"/>
      <c r="AJ132" s="93"/>
      <c r="AK132" s="93"/>
      <c r="AL132" s="93"/>
      <c r="AM132" s="93"/>
      <c r="AN132" s="93"/>
      <c r="AO132" s="93"/>
      <c r="AP132" s="93"/>
    </row>
    <row r="133" spans="1:42" ht="18.899999999999999" customHeight="1">
      <c r="A133" s="81"/>
      <c r="B133" s="81"/>
      <c r="C133" s="81"/>
      <c r="D133" s="81"/>
      <c r="E133" s="81"/>
      <c r="F133" s="81"/>
      <c r="G133" s="81"/>
      <c r="H133" s="81"/>
      <c r="I133" s="81"/>
      <c r="J133" s="81"/>
      <c r="K133" s="81"/>
      <c r="L133" s="81"/>
      <c r="M133" s="81"/>
      <c r="N133" s="81"/>
      <c r="O133" s="81"/>
      <c r="P133" s="81"/>
      <c r="Q133" s="81"/>
      <c r="R133" s="81"/>
      <c r="S133" s="81"/>
      <c r="T133" s="73"/>
      <c r="U133" s="73"/>
      <c r="V133" s="73"/>
      <c r="W133" s="73"/>
      <c r="X133" s="73"/>
      <c r="AC133" s="93"/>
      <c r="AD133" s="93"/>
      <c r="AE133" s="93"/>
      <c r="AF133" s="93"/>
      <c r="AG133" s="93"/>
      <c r="AH133" s="93"/>
      <c r="AI133" s="93"/>
      <c r="AJ133" s="93"/>
      <c r="AK133" s="93"/>
      <c r="AL133" s="93"/>
      <c r="AM133" s="93"/>
      <c r="AN133" s="93"/>
      <c r="AO133" s="93"/>
      <c r="AP133" s="93"/>
    </row>
    <row r="134" spans="1:42" ht="18.899999999999999" customHeight="1">
      <c r="A134" s="81"/>
      <c r="B134" s="81"/>
      <c r="C134" s="81"/>
      <c r="D134" s="81"/>
      <c r="E134" s="81"/>
      <c r="F134" s="81"/>
      <c r="G134" s="81"/>
      <c r="H134" s="81"/>
      <c r="I134" s="81"/>
      <c r="J134" s="81"/>
      <c r="K134" s="81"/>
      <c r="L134" s="81"/>
      <c r="M134" s="81"/>
      <c r="N134" s="81"/>
      <c r="O134" s="81"/>
      <c r="P134" s="81"/>
      <c r="Q134" s="81"/>
      <c r="R134" s="81"/>
      <c r="S134" s="81"/>
      <c r="T134" s="73"/>
      <c r="U134" s="73"/>
      <c r="V134" s="73"/>
      <c r="W134" s="73"/>
      <c r="X134" s="73"/>
      <c r="AC134" s="93"/>
      <c r="AD134" s="93"/>
      <c r="AE134" s="93"/>
      <c r="AF134" s="93"/>
      <c r="AG134" s="93"/>
      <c r="AH134" s="93"/>
      <c r="AI134" s="93"/>
      <c r="AJ134" s="93"/>
      <c r="AK134" s="93"/>
      <c r="AL134" s="93"/>
      <c r="AM134" s="93"/>
      <c r="AN134" s="93"/>
      <c r="AO134" s="93"/>
      <c r="AP134" s="93"/>
    </row>
    <row r="135" spans="1:42" ht="18.899999999999999" customHeight="1">
      <c r="A135" s="81"/>
      <c r="B135" s="81"/>
      <c r="C135" s="81"/>
      <c r="D135" s="81"/>
      <c r="E135" s="81"/>
      <c r="F135" s="81"/>
      <c r="G135" s="81"/>
      <c r="H135" s="81"/>
      <c r="I135" s="81"/>
      <c r="J135" s="81"/>
      <c r="K135" s="81"/>
      <c r="L135" s="81"/>
      <c r="M135" s="81"/>
      <c r="N135" s="81"/>
      <c r="O135" s="81"/>
      <c r="P135" s="81"/>
      <c r="Q135" s="81"/>
      <c r="R135" s="81"/>
      <c r="S135" s="81"/>
      <c r="T135" s="73"/>
      <c r="U135" s="73"/>
      <c r="V135" s="73"/>
      <c r="W135" s="73"/>
      <c r="X135" s="73"/>
      <c r="AC135" s="93"/>
      <c r="AD135" s="93"/>
      <c r="AE135" s="93"/>
      <c r="AF135" s="93"/>
      <c r="AG135" s="93"/>
      <c r="AH135" s="93"/>
      <c r="AI135" s="93"/>
      <c r="AJ135" s="93"/>
      <c r="AK135" s="93"/>
      <c r="AL135" s="93"/>
      <c r="AM135" s="93"/>
      <c r="AN135" s="93"/>
      <c r="AO135" s="93"/>
      <c r="AP135" s="93"/>
    </row>
    <row r="136" spans="1:42" ht="18.899999999999999" customHeight="1">
      <c r="A136" s="81"/>
      <c r="B136" s="81"/>
      <c r="C136" s="81"/>
      <c r="D136" s="81"/>
      <c r="E136" s="81"/>
      <c r="F136" s="81"/>
      <c r="G136" s="81"/>
      <c r="H136" s="81"/>
      <c r="I136" s="81"/>
      <c r="J136" s="81"/>
      <c r="K136" s="81"/>
      <c r="L136" s="81"/>
      <c r="M136" s="81"/>
      <c r="N136" s="81"/>
      <c r="O136" s="81"/>
      <c r="P136" s="81"/>
      <c r="Q136" s="81"/>
      <c r="R136" s="81"/>
      <c r="S136" s="81"/>
      <c r="AC136" s="93"/>
      <c r="AD136" s="93"/>
      <c r="AE136" s="93"/>
      <c r="AF136" s="93"/>
      <c r="AG136" s="93"/>
      <c r="AH136" s="93"/>
      <c r="AI136" s="93"/>
      <c r="AJ136" s="93"/>
      <c r="AK136" s="93"/>
      <c r="AL136" s="93"/>
      <c r="AM136" s="93"/>
      <c r="AN136" s="93"/>
      <c r="AO136" s="93"/>
      <c r="AP136" s="93"/>
    </row>
    <row r="137" spans="1:42" ht="18.899999999999999" customHeight="1">
      <c r="A137" s="81"/>
      <c r="B137" s="81"/>
      <c r="C137" s="81"/>
      <c r="D137" s="81"/>
      <c r="E137" s="81"/>
      <c r="F137" s="81"/>
      <c r="G137" s="81"/>
      <c r="H137" s="81"/>
      <c r="I137" s="81"/>
      <c r="J137" s="81"/>
      <c r="K137" s="81"/>
      <c r="L137" s="81"/>
      <c r="M137" s="81"/>
      <c r="N137" s="81"/>
      <c r="O137" s="81"/>
      <c r="P137" s="81"/>
      <c r="Q137" s="81"/>
      <c r="R137" s="81"/>
      <c r="S137" s="81"/>
      <c r="AC137" s="93"/>
      <c r="AD137" s="93"/>
      <c r="AE137" s="93"/>
      <c r="AF137" s="93"/>
      <c r="AG137" s="93"/>
      <c r="AH137" s="93"/>
      <c r="AI137" s="93"/>
      <c r="AJ137" s="93"/>
      <c r="AK137" s="93"/>
      <c r="AL137" s="93"/>
      <c r="AM137" s="93"/>
      <c r="AN137" s="93"/>
      <c r="AO137" s="93"/>
      <c r="AP137" s="93"/>
    </row>
    <row r="138" spans="1:42" ht="18.899999999999999" customHeight="1">
      <c r="A138" s="81"/>
      <c r="B138" s="81"/>
      <c r="C138" s="81"/>
      <c r="D138" s="81"/>
      <c r="E138" s="81"/>
      <c r="F138" s="81"/>
      <c r="G138" s="81"/>
      <c r="H138" s="81"/>
      <c r="I138" s="81"/>
      <c r="J138" s="81"/>
      <c r="K138" s="81"/>
      <c r="L138" s="81"/>
      <c r="M138" s="81"/>
      <c r="N138" s="81"/>
      <c r="O138" s="81"/>
      <c r="P138" s="81"/>
      <c r="Q138" s="81"/>
      <c r="R138" s="81"/>
      <c r="S138" s="81"/>
      <c r="AC138" s="93"/>
      <c r="AD138" s="93"/>
      <c r="AE138" s="93"/>
      <c r="AF138" s="93"/>
      <c r="AG138" s="93"/>
      <c r="AH138" s="93"/>
      <c r="AI138" s="93"/>
      <c r="AJ138" s="93"/>
      <c r="AK138" s="93"/>
      <c r="AL138" s="93"/>
      <c r="AM138" s="93"/>
      <c r="AN138" s="93"/>
      <c r="AO138" s="93"/>
      <c r="AP138" s="93"/>
    </row>
    <row r="139" spans="1:42" ht="18.899999999999999" customHeight="1">
      <c r="A139" s="81"/>
      <c r="B139" s="81"/>
      <c r="C139" s="81"/>
      <c r="D139" s="81"/>
      <c r="E139" s="81"/>
      <c r="F139" s="81"/>
      <c r="G139" s="81"/>
      <c r="H139" s="81"/>
      <c r="I139" s="81"/>
      <c r="J139" s="81"/>
      <c r="K139" s="81"/>
      <c r="L139" s="81"/>
      <c r="M139" s="81"/>
      <c r="N139" s="81"/>
      <c r="O139" s="81"/>
      <c r="P139" s="81"/>
      <c r="Q139" s="81"/>
      <c r="R139" s="81"/>
      <c r="S139" s="81"/>
      <c r="AC139" s="93"/>
      <c r="AD139" s="93"/>
      <c r="AE139" s="93"/>
      <c r="AF139" s="93"/>
      <c r="AG139" s="93"/>
      <c r="AH139" s="93"/>
      <c r="AI139" s="93"/>
      <c r="AJ139" s="93"/>
      <c r="AK139" s="93"/>
      <c r="AL139" s="93"/>
      <c r="AM139" s="93"/>
      <c r="AN139" s="93"/>
      <c r="AO139" s="93"/>
      <c r="AP139" s="93"/>
    </row>
    <row r="140" spans="1:42" ht="18.899999999999999" customHeight="1">
      <c r="A140" s="81"/>
      <c r="B140" s="81"/>
      <c r="C140" s="81"/>
      <c r="D140" s="81"/>
      <c r="E140" s="81"/>
      <c r="F140" s="81"/>
      <c r="G140" s="81"/>
      <c r="H140" s="81"/>
      <c r="I140" s="81"/>
      <c r="J140" s="81"/>
      <c r="K140" s="81"/>
      <c r="L140" s="81"/>
      <c r="M140" s="81"/>
      <c r="N140" s="81"/>
      <c r="O140" s="81"/>
      <c r="P140" s="81"/>
      <c r="Q140" s="81"/>
      <c r="R140" s="81"/>
      <c r="AC140" s="93"/>
      <c r="AD140" s="93"/>
      <c r="AE140" s="93"/>
      <c r="AF140" s="93"/>
      <c r="AG140" s="93"/>
      <c r="AH140" s="93"/>
      <c r="AI140" s="93"/>
      <c r="AJ140" s="93"/>
      <c r="AK140" s="93"/>
      <c r="AL140" s="93"/>
      <c r="AM140" s="93"/>
      <c r="AN140" s="93"/>
      <c r="AO140" s="93"/>
      <c r="AP140" s="93"/>
    </row>
    <row r="141" spans="1:42" ht="18.899999999999999" customHeight="1">
      <c r="A141" s="81"/>
      <c r="B141" s="81"/>
      <c r="C141" s="81"/>
      <c r="D141" s="81"/>
      <c r="E141" s="81"/>
      <c r="F141" s="81"/>
      <c r="G141" s="81"/>
      <c r="H141" s="81"/>
      <c r="I141" s="81"/>
      <c r="J141" s="81"/>
      <c r="K141" s="81"/>
      <c r="L141" s="81"/>
      <c r="M141" s="81"/>
      <c r="N141" s="81"/>
      <c r="O141" s="81"/>
      <c r="P141" s="81"/>
      <c r="Q141" s="81"/>
      <c r="R141" s="81"/>
      <c r="AC141" s="93"/>
      <c r="AD141" s="93"/>
      <c r="AE141" s="93"/>
      <c r="AF141" s="93"/>
      <c r="AG141" s="93"/>
      <c r="AH141" s="93"/>
      <c r="AI141" s="93"/>
      <c r="AJ141" s="93"/>
      <c r="AK141" s="93"/>
      <c r="AL141" s="93"/>
      <c r="AM141" s="93"/>
      <c r="AN141" s="93"/>
      <c r="AO141" s="93"/>
      <c r="AP141" s="93"/>
    </row>
    <row r="142" spans="1:42" ht="18.899999999999999" customHeight="1">
      <c r="A142" s="81"/>
      <c r="B142" s="81"/>
      <c r="C142" s="81"/>
      <c r="D142" s="81"/>
      <c r="E142" s="81"/>
      <c r="F142" s="81"/>
      <c r="G142" s="81"/>
      <c r="H142" s="81"/>
      <c r="I142" s="81"/>
      <c r="J142" s="81"/>
      <c r="K142" s="81"/>
      <c r="L142" s="81"/>
      <c r="M142" s="81"/>
      <c r="N142" s="81"/>
      <c r="O142" s="81"/>
      <c r="P142" s="81"/>
      <c r="Q142" s="81"/>
      <c r="R142" s="81"/>
      <c r="AC142" s="93"/>
      <c r="AD142" s="93"/>
      <c r="AE142" s="93"/>
      <c r="AF142" s="93"/>
      <c r="AG142" s="93"/>
      <c r="AH142" s="93"/>
      <c r="AI142" s="93"/>
      <c r="AJ142" s="93"/>
      <c r="AK142" s="93"/>
      <c r="AL142" s="93"/>
      <c r="AM142" s="93"/>
      <c r="AN142" s="93"/>
      <c r="AO142" s="93"/>
      <c r="AP142" s="93"/>
    </row>
    <row r="143" spans="1:42" ht="18.899999999999999" customHeight="1">
      <c r="A143" s="81"/>
      <c r="B143" s="81"/>
      <c r="C143" s="81"/>
      <c r="D143" s="81"/>
      <c r="E143" s="81"/>
      <c r="F143" s="81"/>
      <c r="G143" s="81"/>
      <c r="H143" s="81"/>
      <c r="I143" s="81"/>
      <c r="J143" s="81"/>
      <c r="K143" s="81"/>
      <c r="L143" s="81"/>
      <c r="M143" s="81"/>
      <c r="N143" s="81"/>
      <c r="O143" s="81"/>
      <c r="P143" s="81"/>
      <c r="Q143" s="81"/>
      <c r="R143" s="81"/>
      <c r="AC143" s="93"/>
      <c r="AD143" s="93"/>
      <c r="AE143" s="93"/>
      <c r="AF143" s="93"/>
      <c r="AG143" s="93"/>
      <c r="AH143" s="93"/>
      <c r="AI143" s="93"/>
      <c r="AJ143" s="93"/>
      <c r="AK143" s="93"/>
      <c r="AL143" s="93"/>
      <c r="AM143" s="93"/>
      <c r="AN143" s="93"/>
      <c r="AO143" s="93"/>
      <c r="AP143" s="93"/>
    </row>
    <row r="144" spans="1:42" ht="18.899999999999999" customHeight="1">
      <c r="A144" s="81"/>
      <c r="B144" s="81"/>
      <c r="C144" s="81"/>
      <c r="D144" s="81"/>
      <c r="E144" s="81"/>
      <c r="F144" s="81"/>
      <c r="G144" s="81"/>
      <c r="H144" s="81"/>
      <c r="I144" s="81"/>
      <c r="J144" s="81"/>
      <c r="K144" s="81"/>
      <c r="L144" s="81"/>
      <c r="M144" s="81"/>
      <c r="N144" s="81"/>
      <c r="O144" s="81"/>
      <c r="P144" s="81"/>
      <c r="Q144" s="81"/>
      <c r="R144" s="81"/>
      <c r="AC144" s="93"/>
      <c r="AD144" s="93"/>
      <c r="AE144" s="93"/>
      <c r="AF144" s="93"/>
      <c r="AG144" s="93"/>
      <c r="AH144" s="93"/>
      <c r="AI144" s="93"/>
      <c r="AJ144" s="93"/>
      <c r="AK144" s="93"/>
      <c r="AL144" s="93"/>
      <c r="AM144" s="93"/>
      <c r="AN144" s="93"/>
      <c r="AO144" s="93"/>
      <c r="AP144" s="93"/>
    </row>
    <row r="145" spans="1:42" ht="18.899999999999999" customHeight="1">
      <c r="A145" s="81"/>
      <c r="B145" s="81"/>
      <c r="C145" s="81"/>
      <c r="D145" s="81"/>
      <c r="E145" s="81"/>
      <c r="F145" s="81"/>
      <c r="G145" s="81"/>
      <c r="H145" s="81"/>
      <c r="I145" s="81"/>
      <c r="J145" s="81"/>
      <c r="K145" s="81"/>
      <c r="L145" s="81"/>
      <c r="M145" s="81"/>
      <c r="N145" s="81"/>
      <c r="O145" s="81"/>
      <c r="P145" s="81"/>
      <c r="Q145" s="81"/>
      <c r="R145" s="81"/>
      <c r="AC145" s="93"/>
      <c r="AD145" s="93"/>
      <c r="AE145" s="93"/>
      <c r="AF145" s="93"/>
      <c r="AG145" s="93"/>
      <c r="AH145" s="93"/>
      <c r="AI145" s="93"/>
      <c r="AJ145" s="93"/>
      <c r="AK145" s="93"/>
      <c r="AL145" s="93"/>
      <c r="AM145" s="93"/>
      <c r="AN145" s="93"/>
      <c r="AO145" s="93"/>
      <c r="AP145" s="93"/>
    </row>
    <row r="146" spans="1:42" ht="18.899999999999999" customHeight="1">
      <c r="A146" s="81"/>
      <c r="B146" s="81"/>
      <c r="C146" s="81"/>
      <c r="D146" s="81"/>
      <c r="E146" s="81"/>
      <c r="F146" s="81"/>
      <c r="G146" s="81"/>
      <c r="H146" s="81"/>
      <c r="I146" s="81"/>
      <c r="J146" s="81"/>
      <c r="K146" s="81"/>
      <c r="L146" s="81"/>
      <c r="M146" s="81"/>
      <c r="N146" s="81"/>
      <c r="O146" s="81"/>
      <c r="P146" s="81"/>
      <c r="Q146" s="81"/>
      <c r="R146" s="81"/>
      <c r="AC146" s="93"/>
      <c r="AD146" s="93"/>
      <c r="AE146" s="93"/>
      <c r="AF146" s="93"/>
      <c r="AG146" s="93"/>
      <c r="AH146" s="93"/>
      <c r="AI146" s="93"/>
      <c r="AJ146" s="93"/>
      <c r="AK146" s="93"/>
      <c r="AL146" s="93"/>
      <c r="AM146" s="93"/>
      <c r="AN146" s="93"/>
      <c r="AO146" s="93"/>
      <c r="AP146" s="93"/>
    </row>
    <row r="147" spans="1:42" ht="18.899999999999999" customHeight="1">
      <c r="A147" s="81"/>
      <c r="B147" s="81"/>
      <c r="C147" s="81"/>
      <c r="D147" s="81"/>
      <c r="E147" s="81"/>
      <c r="F147" s="81"/>
      <c r="G147" s="81"/>
      <c r="H147" s="81"/>
      <c r="I147" s="81"/>
      <c r="J147" s="81"/>
      <c r="K147" s="81"/>
      <c r="L147" s="81"/>
      <c r="M147" s="81"/>
      <c r="N147" s="81"/>
      <c r="O147" s="81"/>
      <c r="P147" s="81"/>
      <c r="Q147" s="81"/>
      <c r="R147" s="81"/>
      <c r="AC147" s="93"/>
      <c r="AD147" s="93"/>
      <c r="AE147" s="93"/>
      <c r="AF147" s="93"/>
      <c r="AG147" s="93"/>
      <c r="AH147" s="93"/>
      <c r="AI147" s="93"/>
      <c r="AJ147" s="93"/>
      <c r="AK147" s="93"/>
      <c r="AL147" s="93"/>
      <c r="AM147" s="93"/>
      <c r="AN147" s="93"/>
      <c r="AO147" s="93"/>
      <c r="AP147" s="93"/>
    </row>
    <row r="148" spans="1:42" ht="18.899999999999999" customHeight="1">
      <c r="A148" s="81"/>
      <c r="B148" s="81"/>
      <c r="C148" s="81"/>
      <c r="D148" s="81"/>
      <c r="E148" s="81"/>
      <c r="F148" s="81"/>
      <c r="G148" s="81"/>
      <c r="H148" s="81"/>
      <c r="I148" s="81"/>
      <c r="J148" s="81"/>
      <c r="K148" s="81"/>
      <c r="L148" s="81"/>
      <c r="M148" s="81"/>
      <c r="N148" s="81"/>
      <c r="O148" s="81"/>
      <c r="P148" s="81"/>
      <c r="Q148" s="81"/>
      <c r="R148" s="81"/>
      <c r="AC148" s="93"/>
      <c r="AD148" s="93"/>
      <c r="AE148" s="93"/>
      <c r="AF148" s="93"/>
      <c r="AG148" s="93"/>
      <c r="AH148" s="93"/>
      <c r="AI148" s="93"/>
      <c r="AJ148" s="93"/>
      <c r="AK148" s="93"/>
      <c r="AL148" s="93"/>
      <c r="AM148" s="93"/>
      <c r="AN148" s="93"/>
      <c r="AO148" s="93"/>
      <c r="AP148" s="93"/>
    </row>
    <row r="149" spans="1:42" ht="18.899999999999999" customHeight="1">
      <c r="A149" s="81"/>
      <c r="B149" s="81"/>
      <c r="C149" s="81"/>
      <c r="D149" s="81"/>
      <c r="E149" s="81"/>
      <c r="F149" s="81"/>
      <c r="G149" s="81"/>
      <c r="H149" s="81"/>
      <c r="I149" s="81"/>
      <c r="J149" s="81"/>
      <c r="K149" s="81"/>
      <c r="L149" s="81"/>
      <c r="M149" s="81"/>
      <c r="N149" s="81"/>
      <c r="O149" s="81"/>
      <c r="P149" s="81"/>
      <c r="Q149" s="81"/>
      <c r="R149" s="81"/>
      <c r="AC149" s="93"/>
      <c r="AD149" s="93"/>
      <c r="AE149" s="93"/>
      <c r="AF149" s="93"/>
      <c r="AG149" s="93"/>
      <c r="AH149" s="93"/>
      <c r="AI149" s="93"/>
      <c r="AJ149" s="93"/>
      <c r="AK149" s="93"/>
      <c r="AL149" s="93"/>
      <c r="AM149" s="93"/>
      <c r="AN149" s="93"/>
      <c r="AO149" s="93"/>
      <c r="AP149" s="93"/>
    </row>
    <row r="150" spans="1:42" ht="18.899999999999999" customHeight="1">
      <c r="A150" s="81"/>
      <c r="B150" s="81"/>
      <c r="C150" s="81"/>
      <c r="D150" s="81"/>
      <c r="E150" s="81"/>
      <c r="F150" s="81"/>
      <c r="G150" s="81"/>
      <c r="H150" s="81"/>
      <c r="I150" s="81"/>
      <c r="J150" s="81"/>
      <c r="K150" s="81"/>
      <c r="L150" s="81"/>
      <c r="M150" s="81"/>
      <c r="N150" s="81"/>
      <c r="O150" s="81"/>
      <c r="P150" s="81"/>
      <c r="Q150" s="81"/>
      <c r="R150" s="81"/>
      <c r="AC150" s="93"/>
      <c r="AD150" s="93"/>
      <c r="AE150" s="93"/>
      <c r="AF150" s="93"/>
      <c r="AG150" s="93"/>
      <c r="AH150" s="93"/>
      <c r="AI150" s="93"/>
      <c r="AJ150" s="93"/>
      <c r="AK150" s="93"/>
      <c r="AL150" s="93"/>
      <c r="AM150" s="93"/>
      <c r="AN150" s="93"/>
      <c r="AO150" s="93"/>
      <c r="AP150" s="93"/>
    </row>
    <row r="151" spans="1:42" ht="18.899999999999999" customHeight="1">
      <c r="A151" s="81"/>
      <c r="B151" s="81"/>
      <c r="C151" s="81"/>
      <c r="D151" s="81"/>
      <c r="E151" s="81"/>
      <c r="F151" s="81"/>
      <c r="G151" s="81"/>
      <c r="H151" s="81"/>
      <c r="I151" s="81"/>
      <c r="J151" s="81"/>
      <c r="K151" s="81"/>
      <c r="L151" s="81"/>
      <c r="M151" s="81"/>
      <c r="N151" s="81"/>
      <c r="O151" s="81"/>
      <c r="P151" s="81"/>
      <c r="Q151" s="81"/>
      <c r="R151" s="81"/>
      <c r="AC151" s="93"/>
      <c r="AD151" s="93"/>
      <c r="AE151" s="93"/>
      <c r="AF151" s="93"/>
      <c r="AG151" s="93"/>
      <c r="AH151" s="93"/>
      <c r="AI151" s="93"/>
      <c r="AJ151" s="93"/>
      <c r="AK151" s="93"/>
      <c r="AL151" s="93"/>
      <c r="AM151" s="93"/>
      <c r="AN151" s="93"/>
      <c r="AO151" s="93"/>
      <c r="AP151" s="93"/>
    </row>
    <row r="152" spans="1:42" ht="18.899999999999999" customHeight="1">
      <c r="A152" s="81"/>
      <c r="B152" s="81"/>
      <c r="C152" s="81"/>
      <c r="D152" s="81"/>
      <c r="E152" s="81"/>
      <c r="F152" s="81"/>
      <c r="G152" s="81"/>
      <c r="H152" s="81"/>
      <c r="I152" s="81"/>
      <c r="J152" s="81"/>
      <c r="K152" s="81"/>
      <c r="L152" s="81"/>
      <c r="M152" s="81"/>
      <c r="N152" s="81"/>
      <c r="O152" s="81"/>
      <c r="P152" s="81"/>
      <c r="Q152" s="81"/>
      <c r="R152" s="81"/>
      <c r="AC152" s="93"/>
      <c r="AD152" s="93"/>
      <c r="AE152" s="93"/>
      <c r="AF152" s="93"/>
      <c r="AG152" s="93"/>
      <c r="AH152" s="93"/>
      <c r="AI152" s="93"/>
      <c r="AJ152" s="93"/>
      <c r="AK152" s="93"/>
      <c r="AL152" s="93"/>
      <c r="AM152" s="93"/>
      <c r="AN152" s="93"/>
      <c r="AO152" s="93"/>
      <c r="AP152" s="93"/>
    </row>
    <row r="153" spans="1:42" ht="18.899999999999999" customHeight="1">
      <c r="A153" s="81"/>
      <c r="B153" s="81"/>
      <c r="C153" s="81"/>
      <c r="D153" s="81"/>
      <c r="E153" s="81"/>
      <c r="F153" s="81"/>
      <c r="G153" s="81"/>
      <c r="H153" s="81"/>
      <c r="I153" s="81"/>
      <c r="J153" s="81"/>
      <c r="K153" s="81"/>
      <c r="L153" s="81"/>
      <c r="M153" s="81"/>
      <c r="N153" s="81"/>
      <c r="O153" s="81"/>
      <c r="P153" s="81"/>
      <c r="Q153" s="81"/>
      <c r="R153" s="81"/>
      <c r="AC153" s="93"/>
      <c r="AD153" s="93"/>
      <c r="AE153" s="93"/>
      <c r="AF153" s="93"/>
      <c r="AG153" s="93"/>
      <c r="AH153" s="93"/>
      <c r="AI153" s="93"/>
      <c r="AJ153" s="93"/>
      <c r="AK153" s="93"/>
      <c r="AL153" s="93"/>
      <c r="AM153" s="93"/>
      <c r="AN153" s="93"/>
      <c r="AO153" s="93"/>
      <c r="AP153" s="93"/>
    </row>
    <row r="154" spans="1:42" ht="18.899999999999999" customHeight="1">
      <c r="A154" s="81"/>
      <c r="B154" s="81"/>
      <c r="C154" s="81"/>
      <c r="D154" s="81"/>
      <c r="E154" s="81"/>
      <c r="F154" s="81"/>
      <c r="G154" s="81"/>
      <c r="H154" s="81"/>
      <c r="I154" s="81"/>
      <c r="J154" s="81"/>
      <c r="K154" s="81"/>
      <c r="L154" s="81"/>
      <c r="M154" s="81"/>
      <c r="N154" s="81"/>
      <c r="O154" s="81"/>
      <c r="P154" s="81"/>
      <c r="Q154" s="81"/>
      <c r="R154" s="81"/>
      <c r="AC154" s="93"/>
      <c r="AD154" s="93"/>
      <c r="AE154" s="93"/>
      <c r="AF154" s="93"/>
      <c r="AG154" s="93"/>
      <c r="AH154" s="93"/>
      <c r="AI154" s="93"/>
      <c r="AJ154" s="93"/>
      <c r="AK154" s="93"/>
      <c r="AL154" s="93"/>
      <c r="AM154" s="93"/>
      <c r="AN154" s="93"/>
      <c r="AO154" s="93"/>
      <c r="AP154" s="93"/>
    </row>
    <row r="155" spans="1:42" ht="18.899999999999999" customHeight="1">
      <c r="A155" s="81"/>
      <c r="B155" s="81"/>
      <c r="C155" s="81"/>
      <c r="D155" s="81"/>
      <c r="E155" s="81"/>
      <c r="F155" s="81"/>
      <c r="G155" s="81"/>
      <c r="H155" s="81"/>
      <c r="I155" s="81"/>
      <c r="J155" s="81"/>
      <c r="K155" s="81"/>
      <c r="L155" s="81"/>
      <c r="M155" s="81"/>
      <c r="N155" s="81"/>
      <c r="O155" s="81"/>
      <c r="P155" s="81"/>
      <c r="Q155" s="81"/>
      <c r="R155" s="81"/>
      <c r="AC155" s="93"/>
      <c r="AD155" s="93"/>
      <c r="AE155" s="93"/>
      <c r="AF155" s="93"/>
      <c r="AG155" s="93"/>
      <c r="AH155" s="93"/>
      <c r="AI155" s="93"/>
      <c r="AJ155" s="93"/>
      <c r="AK155" s="93"/>
      <c r="AL155" s="93"/>
      <c r="AM155" s="93"/>
      <c r="AN155" s="93"/>
      <c r="AO155" s="93"/>
      <c r="AP155" s="93"/>
    </row>
    <row r="156" spans="1:42" ht="18.899999999999999" customHeight="1">
      <c r="A156" s="81"/>
      <c r="B156" s="81"/>
      <c r="C156" s="81"/>
      <c r="D156" s="81"/>
      <c r="E156" s="81"/>
      <c r="F156" s="81"/>
      <c r="G156" s="81"/>
      <c r="H156" s="81"/>
      <c r="I156" s="81"/>
      <c r="J156" s="81"/>
      <c r="K156" s="81"/>
      <c r="L156" s="81"/>
      <c r="M156" s="81"/>
      <c r="N156" s="81"/>
      <c r="O156" s="81"/>
      <c r="P156" s="81"/>
      <c r="Q156" s="81"/>
      <c r="R156" s="81"/>
      <c r="AC156" s="93"/>
      <c r="AD156" s="93"/>
      <c r="AE156" s="93"/>
      <c r="AF156" s="93"/>
      <c r="AG156" s="93"/>
      <c r="AH156" s="93"/>
      <c r="AI156" s="93"/>
      <c r="AJ156" s="93"/>
      <c r="AK156" s="93"/>
      <c r="AL156" s="93"/>
      <c r="AM156" s="93"/>
      <c r="AN156" s="93"/>
      <c r="AO156" s="93"/>
      <c r="AP156" s="93"/>
    </row>
    <row r="157" spans="1:42" ht="18.899999999999999" customHeight="1">
      <c r="A157" s="73"/>
      <c r="B157" s="73"/>
      <c r="C157" s="73"/>
      <c r="D157" s="73"/>
      <c r="E157" s="73"/>
      <c r="F157" s="73"/>
      <c r="G157" s="73"/>
      <c r="H157" s="73"/>
      <c r="I157" s="73"/>
      <c r="J157" s="73"/>
      <c r="K157" s="73"/>
      <c r="L157" s="73"/>
      <c r="M157" s="73"/>
      <c r="N157" s="73"/>
      <c r="O157" s="73"/>
      <c r="P157" s="73"/>
      <c r="Q157" s="73"/>
      <c r="R157" s="73"/>
      <c r="AC157" s="93"/>
      <c r="AD157" s="93"/>
      <c r="AE157" s="93"/>
      <c r="AF157" s="93"/>
      <c r="AG157" s="93"/>
      <c r="AH157" s="93"/>
      <c r="AI157" s="93"/>
      <c r="AJ157" s="93"/>
      <c r="AK157" s="93"/>
      <c r="AL157" s="93"/>
      <c r="AM157" s="93"/>
      <c r="AN157" s="93"/>
      <c r="AO157" s="93"/>
      <c r="AP157" s="93"/>
    </row>
    <row r="158" spans="1:42" ht="18.899999999999999" customHeight="1">
      <c r="A158" s="73"/>
      <c r="B158" s="73"/>
      <c r="C158" s="73"/>
      <c r="D158" s="73"/>
      <c r="E158" s="73"/>
      <c r="F158" s="73"/>
      <c r="G158" s="73"/>
      <c r="H158" s="73"/>
      <c r="I158" s="73"/>
      <c r="J158" s="73"/>
      <c r="K158" s="73"/>
      <c r="L158" s="73"/>
      <c r="M158" s="73"/>
      <c r="N158" s="73"/>
      <c r="O158" s="73"/>
      <c r="P158" s="73"/>
      <c r="Q158" s="73"/>
      <c r="R158" s="73"/>
      <c r="AC158" s="93"/>
      <c r="AD158" s="93"/>
      <c r="AE158" s="93"/>
      <c r="AF158" s="93"/>
      <c r="AG158" s="93"/>
      <c r="AH158" s="93"/>
      <c r="AI158" s="93"/>
      <c r="AJ158" s="93"/>
      <c r="AK158" s="93"/>
      <c r="AL158" s="93"/>
      <c r="AM158" s="93"/>
      <c r="AN158" s="93"/>
      <c r="AO158" s="93"/>
      <c r="AP158" s="93"/>
    </row>
    <row r="159" spans="1:42" ht="18.899999999999999" customHeight="1">
      <c r="A159" s="73"/>
      <c r="B159" s="73"/>
      <c r="C159" s="73"/>
      <c r="D159" s="73"/>
      <c r="E159" s="73"/>
      <c r="F159" s="73"/>
      <c r="G159" s="73"/>
      <c r="H159" s="73"/>
      <c r="I159" s="73"/>
      <c r="J159" s="73"/>
      <c r="K159" s="73"/>
      <c r="L159" s="73"/>
      <c r="M159" s="73"/>
      <c r="N159" s="73"/>
      <c r="O159" s="73"/>
      <c r="P159" s="73"/>
      <c r="Q159" s="73"/>
      <c r="R159" s="73"/>
      <c r="AC159" s="93"/>
      <c r="AD159" s="93"/>
      <c r="AE159" s="93"/>
      <c r="AF159" s="93"/>
      <c r="AG159" s="93"/>
      <c r="AH159" s="93"/>
      <c r="AI159" s="93"/>
      <c r="AJ159" s="93"/>
      <c r="AK159" s="93"/>
      <c r="AL159" s="93"/>
      <c r="AM159" s="93"/>
      <c r="AN159" s="93"/>
      <c r="AO159" s="93"/>
      <c r="AP159" s="93"/>
    </row>
    <row r="160" spans="1:42" ht="18.899999999999999" customHeight="1">
      <c r="A160" s="73"/>
      <c r="B160" s="73"/>
      <c r="C160" s="73"/>
      <c r="D160" s="73"/>
      <c r="E160" s="73"/>
      <c r="F160" s="73"/>
      <c r="G160" s="73"/>
      <c r="H160" s="73"/>
      <c r="I160" s="73"/>
      <c r="J160" s="73"/>
      <c r="K160" s="73"/>
      <c r="L160" s="73"/>
      <c r="M160" s="73"/>
      <c r="N160" s="73"/>
      <c r="O160" s="73"/>
      <c r="P160" s="73"/>
      <c r="Q160" s="73"/>
      <c r="R160" s="73"/>
      <c r="AC160" s="93"/>
      <c r="AD160" s="93"/>
      <c r="AE160" s="93"/>
      <c r="AF160" s="93"/>
      <c r="AG160" s="93"/>
      <c r="AH160" s="93"/>
      <c r="AI160" s="93"/>
      <c r="AJ160" s="93"/>
      <c r="AK160" s="93"/>
      <c r="AL160" s="93"/>
      <c r="AM160" s="93"/>
      <c r="AN160" s="93"/>
      <c r="AO160" s="93"/>
      <c r="AP160" s="93"/>
    </row>
    <row r="161" spans="1:42" ht="18.899999999999999" customHeight="1">
      <c r="A161" s="73"/>
      <c r="B161" s="73"/>
      <c r="C161" s="73"/>
      <c r="D161" s="73"/>
      <c r="E161" s="73"/>
      <c r="F161" s="73"/>
      <c r="G161" s="73"/>
      <c r="H161" s="73"/>
      <c r="I161" s="73"/>
      <c r="J161" s="73"/>
      <c r="K161" s="73"/>
      <c r="L161" s="73"/>
      <c r="M161" s="73"/>
      <c r="N161" s="73"/>
      <c r="O161" s="73"/>
      <c r="P161" s="73"/>
      <c r="Q161" s="73"/>
      <c r="R161" s="73"/>
      <c r="AC161" s="93"/>
      <c r="AD161" s="93"/>
      <c r="AE161" s="93"/>
      <c r="AF161" s="93"/>
      <c r="AG161" s="93"/>
      <c r="AH161" s="93"/>
      <c r="AI161" s="93"/>
      <c r="AJ161" s="93"/>
      <c r="AK161" s="93"/>
      <c r="AL161" s="93"/>
      <c r="AM161" s="93"/>
      <c r="AN161" s="93"/>
      <c r="AO161" s="93"/>
      <c r="AP161" s="93"/>
    </row>
    <row r="162" spans="1:42" ht="18.899999999999999" customHeight="1">
      <c r="H162" s="73"/>
      <c r="AC162" s="93"/>
      <c r="AD162" s="93"/>
      <c r="AE162" s="93"/>
      <c r="AF162" s="93"/>
      <c r="AG162" s="93"/>
      <c r="AH162" s="93"/>
      <c r="AI162" s="93"/>
      <c r="AJ162" s="93"/>
      <c r="AK162" s="93"/>
      <c r="AL162" s="93"/>
      <c r="AM162" s="93"/>
      <c r="AN162" s="93"/>
      <c r="AO162" s="93"/>
      <c r="AP162" s="93"/>
    </row>
    <row r="163" spans="1:42" ht="18.899999999999999" customHeight="1">
      <c r="AC163" s="93"/>
      <c r="AD163" s="93"/>
      <c r="AE163" s="93"/>
      <c r="AF163" s="93"/>
      <c r="AG163" s="93"/>
      <c r="AH163" s="93"/>
      <c r="AI163" s="93"/>
      <c r="AJ163" s="93"/>
      <c r="AK163" s="93"/>
      <c r="AL163" s="93"/>
      <c r="AM163" s="93"/>
      <c r="AN163" s="93"/>
      <c r="AO163" s="93"/>
      <c r="AP163" s="93"/>
    </row>
    <row r="164" spans="1:42" ht="18.899999999999999" customHeight="1">
      <c r="AC164" s="93"/>
      <c r="AD164" s="93"/>
      <c r="AE164" s="93"/>
      <c r="AF164" s="93"/>
      <c r="AG164" s="93"/>
      <c r="AH164" s="93"/>
      <c r="AI164" s="93"/>
      <c r="AJ164" s="93"/>
      <c r="AK164" s="93"/>
      <c r="AL164" s="93"/>
      <c r="AM164" s="93"/>
      <c r="AN164" s="93"/>
      <c r="AO164" s="93"/>
      <c r="AP164" s="93"/>
    </row>
    <row r="165" spans="1:42" ht="18.899999999999999" customHeight="1">
      <c r="AC165" s="93"/>
      <c r="AD165" s="93"/>
      <c r="AE165" s="93"/>
      <c r="AF165" s="93"/>
      <c r="AG165" s="93"/>
      <c r="AH165" s="93"/>
      <c r="AI165" s="93"/>
      <c r="AJ165" s="93"/>
      <c r="AK165" s="93"/>
      <c r="AL165" s="93"/>
      <c r="AM165" s="93"/>
      <c r="AN165" s="93"/>
      <c r="AO165" s="93"/>
      <c r="AP165" s="93"/>
    </row>
    <row r="166" spans="1:42" ht="18.899999999999999" customHeight="1">
      <c r="AC166" s="93"/>
      <c r="AD166" s="93"/>
      <c r="AE166" s="93"/>
      <c r="AF166" s="93"/>
      <c r="AG166" s="93"/>
      <c r="AH166" s="93"/>
      <c r="AI166" s="93"/>
      <c r="AJ166" s="93"/>
      <c r="AK166" s="93"/>
      <c r="AL166" s="93"/>
      <c r="AM166" s="93"/>
      <c r="AN166" s="93"/>
      <c r="AO166" s="93"/>
      <c r="AP166" s="93"/>
    </row>
    <row r="167" spans="1:42" ht="18.899999999999999" customHeight="1">
      <c r="AC167" s="93"/>
      <c r="AD167" s="93"/>
      <c r="AE167" s="93"/>
      <c r="AF167" s="93"/>
      <c r="AG167" s="93"/>
      <c r="AH167" s="93"/>
      <c r="AI167" s="93"/>
      <c r="AJ167" s="93"/>
      <c r="AK167" s="93"/>
      <c r="AL167" s="93"/>
      <c r="AM167" s="93"/>
      <c r="AN167" s="93"/>
      <c r="AO167" s="93"/>
      <c r="AP167" s="93"/>
    </row>
    <row r="168" spans="1:42" ht="18.899999999999999" customHeight="1">
      <c r="AC168" s="93"/>
      <c r="AD168" s="93"/>
      <c r="AE168" s="93"/>
      <c r="AF168" s="93"/>
      <c r="AG168" s="93"/>
      <c r="AH168" s="93"/>
      <c r="AI168" s="93"/>
      <c r="AJ168" s="93"/>
      <c r="AK168" s="93"/>
      <c r="AL168" s="93"/>
      <c r="AM168" s="93"/>
      <c r="AN168" s="93"/>
      <c r="AO168" s="93"/>
      <c r="AP168" s="93"/>
    </row>
    <row r="169" spans="1:42" ht="18.899999999999999" customHeight="1">
      <c r="AC169" s="93"/>
      <c r="AD169" s="93"/>
      <c r="AE169" s="93"/>
      <c r="AF169" s="93"/>
      <c r="AG169" s="93"/>
      <c r="AH169" s="93"/>
      <c r="AI169" s="93"/>
      <c r="AJ169" s="93"/>
      <c r="AK169" s="93"/>
      <c r="AL169" s="93"/>
      <c r="AM169" s="93"/>
      <c r="AN169" s="93"/>
      <c r="AO169" s="93"/>
      <c r="AP169" s="93"/>
    </row>
    <row r="170" spans="1:42" ht="18.899999999999999" customHeight="1">
      <c r="AC170" s="93"/>
      <c r="AD170" s="93"/>
      <c r="AE170" s="93"/>
      <c r="AF170" s="93"/>
      <c r="AG170" s="93"/>
      <c r="AH170" s="93"/>
      <c r="AI170" s="93"/>
      <c r="AJ170" s="93"/>
      <c r="AK170" s="93"/>
      <c r="AL170" s="93"/>
      <c r="AM170" s="93"/>
      <c r="AN170" s="93"/>
      <c r="AO170" s="93"/>
      <c r="AP170" s="93"/>
    </row>
    <row r="171" spans="1:42" ht="18.899999999999999" customHeight="1">
      <c r="AC171" s="93"/>
      <c r="AD171" s="93"/>
      <c r="AE171" s="93"/>
      <c r="AF171" s="93"/>
      <c r="AG171" s="93"/>
      <c r="AH171" s="93"/>
      <c r="AI171" s="93"/>
      <c r="AJ171" s="93"/>
      <c r="AK171" s="93"/>
      <c r="AL171" s="93"/>
      <c r="AM171" s="93"/>
      <c r="AN171" s="93"/>
      <c r="AO171" s="93"/>
      <c r="AP171" s="93"/>
    </row>
    <row r="172" spans="1:42" ht="18.899999999999999" customHeight="1">
      <c r="AC172" s="93"/>
      <c r="AD172" s="93"/>
      <c r="AE172" s="93"/>
      <c r="AF172" s="93"/>
      <c r="AG172" s="93"/>
      <c r="AH172" s="93"/>
      <c r="AI172" s="93"/>
      <c r="AJ172" s="93"/>
      <c r="AK172" s="93"/>
      <c r="AL172" s="93"/>
      <c r="AM172" s="93"/>
      <c r="AN172" s="93"/>
      <c r="AO172" s="93"/>
      <c r="AP172" s="93"/>
    </row>
    <row r="173" spans="1:42" ht="18.899999999999999" customHeight="1">
      <c r="AC173" s="93"/>
      <c r="AD173" s="93"/>
      <c r="AE173" s="93"/>
      <c r="AF173" s="93"/>
      <c r="AG173" s="93"/>
      <c r="AH173" s="93"/>
      <c r="AI173" s="93"/>
      <c r="AJ173" s="93"/>
      <c r="AK173" s="93"/>
      <c r="AL173" s="93"/>
      <c r="AM173" s="93"/>
      <c r="AN173" s="93"/>
      <c r="AO173" s="93"/>
      <c r="AP173" s="93"/>
    </row>
    <row r="174" spans="1:42" ht="18.899999999999999" customHeight="1">
      <c r="AC174" s="93"/>
      <c r="AD174" s="93"/>
      <c r="AE174" s="93"/>
      <c r="AF174" s="93"/>
      <c r="AG174" s="93"/>
      <c r="AH174" s="93"/>
      <c r="AI174" s="93"/>
      <c r="AJ174" s="93"/>
      <c r="AK174" s="93"/>
      <c r="AL174" s="93"/>
      <c r="AM174" s="93"/>
      <c r="AN174" s="93"/>
      <c r="AO174" s="93"/>
      <c r="AP174" s="93"/>
    </row>
    <row r="175" spans="1:42" ht="18.899999999999999" customHeight="1">
      <c r="AC175" s="93"/>
      <c r="AD175" s="93"/>
      <c r="AE175" s="93"/>
      <c r="AF175" s="93"/>
      <c r="AG175" s="93"/>
      <c r="AH175" s="93"/>
      <c r="AI175" s="93"/>
      <c r="AJ175" s="93"/>
      <c r="AK175" s="93"/>
      <c r="AL175" s="93"/>
      <c r="AM175" s="93"/>
      <c r="AN175" s="93"/>
      <c r="AO175" s="93"/>
      <c r="AP175" s="93"/>
    </row>
    <row r="176" spans="1:42" ht="18.899999999999999" customHeight="1">
      <c r="AC176" s="93"/>
      <c r="AD176" s="93"/>
      <c r="AE176" s="93"/>
      <c r="AF176" s="93"/>
      <c r="AG176" s="93"/>
      <c r="AH176" s="93"/>
      <c r="AI176" s="93"/>
      <c r="AJ176" s="93"/>
      <c r="AK176" s="93"/>
      <c r="AL176" s="93"/>
      <c r="AM176" s="93"/>
      <c r="AN176" s="93"/>
      <c r="AO176" s="93"/>
      <c r="AP176" s="93"/>
    </row>
    <row r="177" spans="29:42" ht="18.899999999999999" customHeight="1">
      <c r="AC177" s="93"/>
      <c r="AD177" s="93"/>
      <c r="AE177" s="93"/>
      <c r="AF177" s="93"/>
      <c r="AG177" s="93"/>
      <c r="AH177" s="93"/>
      <c r="AI177" s="93"/>
      <c r="AJ177" s="93"/>
      <c r="AK177" s="93"/>
      <c r="AL177" s="93"/>
      <c r="AM177" s="93"/>
      <c r="AN177" s="93"/>
      <c r="AO177" s="93"/>
      <c r="AP177" s="93"/>
    </row>
    <row r="178" spans="29:42" ht="18.899999999999999" customHeight="1">
      <c r="AC178" s="93"/>
      <c r="AD178" s="93"/>
      <c r="AE178" s="93"/>
      <c r="AF178" s="93"/>
      <c r="AG178" s="93"/>
      <c r="AH178" s="93"/>
      <c r="AI178" s="93"/>
      <c r="AJ178" s="93"/>
      <c r="AK178" s="93"/>
      <c r="AL178" s="93"/>
      <c r="AM178" s="93"/>
      <c r="AN178" s="93"/>
      <c r="AO178" s="93"/>
      <c r="AP178" s="93"/>
    </row>
    <row r="179" spans="29:42" ht="18.899999999999999" customHeight="1">
      <c r="AC179" s="93"/>
      <c r="AD179" s="93"/>
      <c r="AE179" s="93"/>
      <c r="AF179" s="93"/>
      <c r="AG179" s="93"/>
      <c r="AH179" s="93"/>
      <c r="AI179" s="93"/>
      <c r="AJ179" s="93"/>
      <c r="AK179" s="93"/>
      <c r="AL179" s="93"/>
      <c r="AM179" s="93"/>
      <c r="AN179" s="93"/>
      <c r="AO179" s="93"/>
      <c r="AP179" s="93"/>
    </row>
    <row r="180" spans="29:42" ht="18.899999999999999" customHeight="1">
      <c r="AC180" s="93"/>
      <c r="AD180" s="93"/>
      <c r="AE180" s="93"/>
      <c r="AF180" s="93"/>
      <c r="AG180" s="93"/>
      <c r="AH180" s="93"/>
      <c r="AI180" s="93"/>
      <c r="AJ180" s="93"/>
      <c r="AK180" s="93"/>
      <c r="AL180" s="93"/>
      <c r="AM180" s="93"/>
      <c r="AN180" s="93"/>
      <c r="AO180" s="93"/>
      <c r="AP180" s="93"/>
    </row>
    <row r="181" spans="29:42" ht="18.899999999999999" customHeight="1">
      <c r="AC181" s="93"/>
      <c r="AD181" s="93"/>
      <c r="AE181" s="93"/>
      <c r="AF181" s="93"/>
      <c r="AG181" s="93"/>
      <c r="AH181" s="93"/>
      <c r="AI181" s="93"/>
      <c r="AJ181" s="93"/>
      <c r="AK181" s="93"/>
      <c r="AL181" s="93"/>
      <c r="AM181" s="93"/>
      <c r="AN181" s="93"/>
      <c r="AO181" s="93"/>
      <c r="AP181" s="93"/>
    </row>
    <row r="182" spans="29:42" ht="18.899999999999999" customHeight="1">
      <c r="AC182" s="93"/>
      <c r="AD182" s="93"/>
      <c r="AE182" s="93"/>
      <c r="AF182" s="93"/>
      <c r="AG182" s="93"/>
      <c r="AH182" s="93"/>
      <c r="AI182" s="93"/>
      <c r="AJ182" s="93"/>
      <c r="AK182" s="93"/>
      <c r="AL182" s="93"/>
      <c r="AM182" s="93"/>
      <c r="AN182" s="93"/>
      <c r="AO182" s="93"/>
      <c r="AP182" s="93"/>
    </row>
    <row r="183" spans="29:42" ht="18.899999999999999" customHeight="1">
      <c r="AC183" s="93"/>
      <c r="AD183" s="93"/>
      <c r="AE183" s="93"/>
      <c r="AF183" s="93"/>
      <c r="AG183" s="93"/>
      <c r="AH183" s="93"/>
      <c r="AI183" s="93"/>
      <c r="AJ183" s="93"/>
      <c r="AK183" s="93"/>
      <c r="AL183" s="93"/>
      <c r="AM183" s="93"/>
      <c r="AN183" s="93"/>
      <c r="AO183" s="93"/>
      <c r="AP183" s="93"/>
    </row>
    <row r="184" spans="29:42" ht="18.899999999999999" customHeight="1">
      <c r="AC184" s="93"/>
      <c r="AD184" s="93"/>
      <c r="AE184" s="93"/>
      <c r="AF184" s="93"/>
      <c r="AG184" s="93"/>
      <c r="AH184" s="93"/>
      <c r="AI184" s="93"/>
      <c r="AJ184" s="93"/>
      <c r="AK184" s="93"/>
      <c r="AL184" s="93"/>
      <c r="AM184" s="93"/>
      <c r="AN184" s="93"/>
      <c r="AO184" s="93"/>
      <c r="AP184" s="93"/>
    </row>
    <row r="185" spans="29:42" ht="18.899999999999999" customHeight="1">
      <c r="AC185" s="93"/>
      <c r="AD185" s="93"/>
      <c r="AE185" s="93"/>
      <c r="AF185" s="93"/>
      <c r="AG185" s="93"/>
      <c r="AH185" s="93"/>
      <c r="AI185" s="93"/>
      <c r="AJ185" s="93"/>
      <c r="AK185" s="93"/>
      <c r="AL185" s="93"/>
      <c r="AM185" s="93"/>
      <c r="AN185" s="93"/>
      <c r="AO185" s="93"/>
      <c r="AP185" s="93"/>
    </row>
    <row r="186" spans="29:42" ht="18.899999999999999" customHeight="1">
      <c r="AC186" s="93"/>
      <c r="AD186" s="93"/>
      <c r="AE186" s="93"/>
      <c r="AF186" s="93"/>
      <c r="AG186" s="93"/>
      <c r="AH186" s="93"/>
      <c r="AI186" s="93"/>
      <c r="AJ186" s="93"/>
      <c r="AK186" s="93"/>
      <c r="AL186" s="93"/>
      <c r="AM186" s="93"/>
      <c r="AN186" s="93"/>
      <c r="AO186" s="93"/>
      <c r="AP186" s="93"/>
    </row>
    <row r="187" spans="29:42" ht="18.899999999999999" customHeight="1">
      <c r="AC187" s="93"/>
      <c r="AD187" s="93"/>
      <c r="AE187" s="93"/>
      <c r="AF187" s="93"/>
      <c r="AG187" s="93"/>
      <c r="AH187" s="93"/>
      <c r="AI187" s="93"/>
      <c r="AJ187" s="93"/>
      <c r="AK187" s="93"/>
      <c r="AL187" s="93"/>
      <c r="AM187" s="93"/>
      <c r="AN187" s="93"/>
      <c r="AO187" s="93"/>
      <c r="AP187" s="93"/>
    </row>
    <row r="188" spans="29:42" ht="18.899999999999999" customHeight="1">
      <c r="AC188" s="93"/>
      <c r="AD188" s="93"/>
      <c r="AE188" s="93"/>
      <c r="AF188" s="93"/>
      <c r="AG188" s="93"/>
      <c r="AH188" s="93"/>
      <c r="AI188" s="93"/>
      <c r="AJ188" s="93"/>
      <c r="AK188" s="93"/>
      <c r="AL188" s="93"/>
      <c r="AM188" s="93"/>
      <c r="AN188" s="93"/>
      <c r="AO188" s="93"/>
      <c r="AP188" s="93"/>
    </row>
    <row r="189" spans="29:42" ht="18.899999999999999" customHeight="1">
      <c r="AC189" s="93"/>
      <c r="AD189" s="93"/>
      <c r="AE189" s="93"/>
      <c r="AF189" s="93"/>
      <c r="AG189" s="93"/>
      <c r="AH189" s="93"/>
      <c r="AI189" s="93"/>
      <c r="AJ189" s="93"/>
      <c r="AK189" s="93"/>
      <c r="AL189" s="93"/>
      <c r="AM189" s="93"/>
      <c r="AN189" s="93"/>
      <c r="AO189" s="93"/>
      <c r="AP189" s="93"/>
    </row>
    <row r="190" spans="29:42" ht="18.899999999999999" customHeight="1">
      <c r="AC190" s="93"/>
      <c r="AD190" s="93"/>
      <c r="AE190" s="93"/>
      <c r="AF190" s="93"/>
      <c r="AG190" s="93"/>
      <c r="AH190" s="93"/>
      <c r="AI190" s="93"/>
      <c r="AJ190" s="93"/>
      <c r="AK190" s="93"/>
      <c r="AL190" s="93"/>
      <c r="AM190" s="93"/>
      <c r="AN190" s="93"/>
      <c r="AO190" s="93"/>
      <c r="AP190" s="93"/>
    </row>
    <row r="191" spans="29:42" ht="18.899999999999999" customHeight="1">
      <c r="AC191" s="93"/>
      <c r="AD191" s="93"/>
      <c r="AE191" s="93"/>
      <c r="AF191" s="93"/>
      <c r="AG191" s="93"/>
      <c r="AH191" s="93"/>
      <c r="AI191" s="93"/>
      <c r="AJ191" s="93"/>
      <c r="AK191" s="93"/>
      <c r="AL191" s="93"/>
      <c r="AM191" s="93"/>
      <c r="AN191" s="93"/>
      <c r="AO191" s="93"/>
      <c r="AP191" s="93"/>
    </row>
    <row r="192" spans="29:42" ht="18.899999999999999" customHeight="1">
      <c r="AC192" s="93"/>
      <c r="AD192" s="93"/>
      <c r="AE192" s="93"/>
      <c r="AF192" s="93"/>
      <c r="AG192" s="93"/>
      <c r="AH192" s="93"/>
      <c r="AI192" s="93"/>
      <c r="AJ192" s="93"/>
      <c r="AK192" s="93"/>
      <c r="AL192" s="93"/>
      <c r="AM192" s="93"/>
      <c r="AN192" s="93"/>
      <c r="AO192" s="93"/>
      <c r="AP192" s="93"/>
    </row>
    <row r="193" spans="29:42" ht="18.899999999999999" customHeight="1">
      <c r="AC193" s="93"/>
      <c r="AD193" s="93"/>
      <c r="AE193" s="93"/>
      <c r="AF193" s="93"/>
      <c r="AG193" s="93"/>
      <c r="AH193" s="93"/>
      <c r="AI193" s="93"/>
      <c r="AJ193" s="93"/>
      <c r="AK193" s="93"/>
      <c r="AL193" s="93"/>
      <c r="AM193" s="93"/>
      <c r="AN193" s="93"/>
      <c r="AO193" s="93"/>
      <c r="AP193" s="93"/>
    </row>
    <row r="194" spans="29:42" ht="18.899999999999999" customHeight="1">
      <c r="AC194" s="93"/>
      <c r="AD194" s="93"/>
      <c r="AE194" s="93"/>
      <c r="AF194" s="93"/>
      <c r="AG194" s="93"/>
      <c r="AH194" s="93"/>
      <c r="AI194" s="93"/>
      <c r="AJ194" s="93"/>
      <c r="AK194" s="93"/>
      <c r="AL194" s="93"/>
      <c r="AM194" s="93"/>
      <c r="AN194" s="93"/>
      <c r="AO194" s="93"/>
      <c r="AP194" s="93"/>
    </row>
    <row r="195" spans="29:42" ht="18.899999999999999" customHeight="1">
      <c r="AC195" s="93"/>
      <c r="AD195" s="93"/>
      <c r="AE195" s="93"/>
      <c r="AF195" s="93"/>
      <c r="AG195" s="93"/>
      <c r="AH195" s="93"/>
      <c r="AI195" s="93"/>
      <c r="AJ195" s="93"/>
      <c r="AK195" s="93"/>
      <c r="AL195" s="93"/>
      <c r="AM195" s="93"/>
      <c r="AN195" s="93"/>
      <c r="AO195" s="93"/>
      <c r="AP195" s="93"/>
    </row>
    <row r="196" spans="29:42" ht="18.899999999999999" customHeight="1">
      <c r="AC196" s="93"/>
      <c r="AD196" s="93"/>
      <c r="AE196" s="93"/>
      <c r="AF196" s="93"/>
      <c r="AG196" s="93"/>
      <c r="AH196" s="93"/>
      <c r="AI196" s="93"/>
      <c r="AJ196" s="93"/>
      <c r="AK196" s="93"/>
      <c r="AL196" s="93"/>
      <c r="AM196" s="93"/>
      <c r="AN196" s="93"/>
      <c r="AO196" s="93"/>
      <c r="AP196" s="93"/>
    </row>
    <row r="197" spans="29:42" ht="18.899999999999999" customHeight="1">
      <c r="AC197" s="93"/>
      <c r="AD197" s="93"/>
      <c r="AE197" s="93"/>
      <c r="AF197" s="93"/>
      <c r="AG197" s="93"/>
      <c r="AH197" s="93"/>
      <c r="AI197" s="93"/>
      <c r="AJ197" s="93"/>
      <c r="AK197" s="93"/>
      <c r="AL197" s="93"/>
      <c r="AM197" s="93"/>
      <c r="AN197" s="93"/>
      <c r="AO197" s="93"/>
      <c r="AP197" s="93"/>
    </row>
    <row r="198" spans="29:42" ht="18.899999999999999" customHeight="1">
      <c r="AC198" s="93"/>
      <c r="AD198" s="93"/>
      <c r="AE198" s="93"/>
      <c r="AF198" s="93"/>
      <c r="AG198" s="93"/>
      <c r="AH198" s="93"/>
      <c r="AI198" s="93"/>
      <c r="AJ198" s="93"/>
      <c r="AK198" s="93"/>
      <c r="AL198" s="93"/>
      <c r="AM198" s="93"/>
      <c r="AN198" s="93"/>
      <c r="AO198" s="93"/>
      <c r="AP198" s="93"/>
    </row>
    <row r="199" spans="29:42" ht="18.899999999999999" customHeight="1">
      <c r="AC199" s="93"/>
      <c r="AD199" s="93"/>
      <c r="AE199" s="93"/>
      <c r="AF199" s="93"/>
      <c r="AG199" s="93"/>
      <c r="AH199" s="93"/>
      <c r="AI199" s="93"/>
      <c r="AJ199" s="93"/>
      <c r="AK199" s="93"/>
      <c r="AL199" s="93"/>
      <c r="AM199" s="93"/>
      <c r="AN199" s="93"/>
      <c r="AO199" s="93"/>
      <c r="AP199" s="93"/>
    </row>
    <row r="200" spans="29:42" ht="18.899999999999999" customHeight="1">
      <c r="AC200" s="93"/>
      <c r="AD200" s="93"/>
      <c r="AE200" s="93"/>
      <c r="AF200" s="93"/>
      <c r="AG200" s="93"/>
      <c r="AH200" s="93"/>
      <c r="AI200" s="93"/>
      <c r="AJ200" s="93"/>
      <c r="AK200" s="93"/>
      <c r="AL200" s="93"/>
      <c r="AM200" s="93"/>
      <c r="AN200" s="93"/>
      <c r="AO200" s="93"/>
      <c r="AP200" s="93"/>
    </row>
    <row r="201" spans="29:42" ht="18.899999999999999" customHeight="1">
      <c r="AC201" s="93"/>
      <c r="AD201" s="93"/>
      <c r="AE201" s="93"/>
      <c r="AF201" s="93"/>
      <c r="AG201" s="93"/>
      <c r="AH201" s="93"/>
      <c r="AI201" s="93"/>
      <c r="AJ201" s="93"/>
      <c r="AK201" s="93"/>
      <c r="AL201" s="93"/>
      <c r="AM201" s="93"/>
      <c r="AN201" s="93"/>
      <c r="AO201" s="93"/>
      <c r="AP201" s="93"/>
    </row>
    <row r="202" spans="29:42" ht="18.899999999999999" customHeight="1">
      <c r="AC202" s="93"/>
      <c r="AD202" s="93"/>
      <c r="AE202" s="93"/>
      <c r="AF202" s="93"/>
      <c r="AG202" s="93"/>
      <c r="AH202" s="93"/>
      <c r="AI202" s="93"/>
      <c r="AJ202" s="93"/>
      <c r="AK202" s="93"/>
      <c r="AL202" s="93"/>
      <c r="AM202" s="93"/>
      <c r="AN202" s="93"/>
      <c r="AO202" s="93"/>
      <c r="AP202" s="93"/>
    </row>
    <row r="203" spans="29:42" ht="18.899999999999999" customHeight="1">
      <c r="AC203" s="93"/>
      <c r="AD203" s="93"/>
      <c r="AE203" s="93"/>
      <c r="AF203" s="93"/>
      <c r="AG203" s="93"/>
      <c r="AH203" s="93"/>
      <c r="AI203" s="93"/>
      <c r="AJ203" s="93"/>
      <c r="AK203" s="93"/>
      <c r="AL203" s="93"/>
      <c r="AM203" s="93"/>
      <c r="AN203" s="93"/>
      <c r="AO203" s="93"/>
      <c r="AP203" s="93"/>
    </row>
    <row r="204" spans="29:42" ht="18.899999999999999" customHeight="1">
      <c r="AC204" s="93"/>
      <c r="AD204" s="93"/>
      <c r="AE204" s="93"/>
      <c r="AF204" s="93"/>
      <c r="AG204" s="93"/>
      <c r="AH204" s="93"/>
      <c r="AI204" s="93"/>
      <c r="AJ204" s="93"/>
      <c r="AK204" s="93"/>
      <c r="AL204" s="93"/>
      <c r="AM204" s="93"/>
      <c r="AN204" s="93"/>
      <c r="AO204" s="93"/>
      <c r="AP204" s="93"/>
    </row>
    <row r="205" spans="29:42" ht="18.899999999999999" customHeight="1">
      <c r="AC205" s="93"/>
      <c r="AD205" s="93"/>
      <c r="AE205" s="93"/>
      <c r="AF205" s="93"/>
      <c r="AG205" s="93"/>
      <c r="AH205" s="93"/>
      <c r="AI205" s="93"/>
      <c r="AJ205" s="93"/>
      <c r="AK205" s="93"/>
      <c r="AL205" s="93"/>
      <c r="AM205" s="93"/>
      <c r="AN205" s="93"/>
      <c r="AO205" s="93"/>
      <c r="AP205" s="93"/>
    </row>
    <row r="206" spans="29:42" ht="18.899999999999999" customHeight="1">
      <c r="AC206" s="93"/>
      <c r="AD206" s="93"/>
      <c r="AE206" s="93"/>
      <c r="AF206" s="93"/>
      <c r="AG206" s="93"/>
      <c r="AH206" s="93"/>
      <c r="AI206" s="93"/>
      <c r="AJ206" s="93"/>
      <c r="AK206" s="93"/>
      <c r="AL206" s="93"/>
      <c r="AM206" s="93"/>
      <c r="AN206" s="93"/>
      <c r="AO206" s="93"/>
      <c r="AP206" s="93"/>
    </row>
    <row r="207" spans="29:42" ht="18.899999999999999" customHeight="1">
      <c r="AC207" s="93"/>
      <c r="AD207" s="93"/>
      <c r="AE207" s="93"/>
      <c r="AF207" s="93"/>
      <c r="AG207" s="93"/>
      <c r="AH207" s="93"/>
      <c r="AI207" s="93"/>
      <c r="AJ207" s="93"/>
      <c r="AK207" s="93"/>
      <c r="AL207" s="93"/>
      <c r="AM207" s="93"/>
      <c r="AN207" s="93"/>
      <c r="AO207" s="93"/>
      <c r="AP207" s="93"/>
    </row>
    <row r="208" spans="29:42" ht="18.899999999999999" customHeight="1">
      <c r="AC208" s="93"/>
      <c r="AD208" s="93"/>
      <c r="AE208" s="93"/>
      <c r="AF208" s="93"/>
      <c r="AG208" s="93"/>
      <c r="AH208" s="93"/>
      <c r="AI208" s="93"/>
      <c r="AJ208" s="93"/>
      <c r="AK208" s="93"/>
      <c r="AL208" s="93"/>
      <c r="AM208" s="93"/>
      <c r="AN208" s="93"/>
      <c r="AO208" s="93"/>
      <c r="AP208" s="93"/>
    </row>
    <row r="209" spans="29:42" ht="18.899999999999999" customHeight="1">
      <c r="AC209" s="93"/>
      <c r="AD209" s="93"/>
      <c r="AE209" s="93"/>
      <c r="AF209" s="93"/>
      <c r="AG209" s="93"/>
      <c r="AH209" s="93"/>
      <c r="AI209" s="93"/>
      <c r="AJ209" s="93"/>
      <c r="AK209" s="93"/>
      <c r="AL209" s="93"/>
      <c r="AM209" s="93"/>
      <c r="AN209" s="93"/>
      <c r="AO209" s="93"/>
      <c r="AP209" s="93"/>
    </row>
    <row r="210" spans="29:42" ht="18.899999999999999" customHeight="1">
      <c r="AC210" s="93"/>
      <c r="AD210" s="93"/>
      <c r="AE210" s="93"/>
      <c r="AF210" s="93"/>
      <c r="AG210" s="93"/>
      <c r="AH210" s="93"/>
      <c r="AI210" s="93"/>
      <c r="AJ210" s="93"/>
      <c r="AK210" s="93"/>
      <c r="AL210" s="93"/>
      <c r="AM210" s="93"/>
      <c r="AN210" s="93"/>
      <c r="AO210" s="93"/>
      <c r="AP210" s="93"/>
    </row>
    <row r="211" spans="29:42" ht="18.899999999999999" customHeight="1">
      <c r="AC211" s="93"/>
      <c r="AD211" s="93"/>
      <c r="AE211" s="93"/>
      <c r="AF211" s="93"/>
      <c r="AG211" s="93"/>
      <c r="AH211" s="93"/>
      <c r="AI211" s="93"/>
      <c r="AJ211" s="93"/>
      <c r="AK211" s="93"/>
      <c r="AL211" s="93"/>
      <c r="AM211" s="93"/>
      <c r="AN211" s="93"/>
      <c r="AO211" s="93"/>
      <c r="AP211" s="93"/>
    </row>
    <row r="212" spans="29:42" ht="18.899999999999999" customHeight="1">
      <c r="AC212" s="93"/>
      <c r="AD212" s="93"/>
      <c r="AE212" s="93"/>
      <c r="AF212" s="93"/>
      <c r="AG212" s="93"/>
      <c r="AH212" s="93"/>
      <c r="AI212" s="93"/>
      <c r="AJ212" s="93"/>
      <c r="AK212" s="93"/>
      <c r="AL212" s="93"/>
      <c r="AM212" s="93"/>
      <c r="AN212" s="93"/>
      <c r="AO212" s="93"/>
      <c r="AP212" s="93"/>
    </row>
    <row r="213" spans="29:42" ht="18.899999999999999" customHeight="1">
      <c r="AC213" s="93"/>
      <c r="AD213" s="93"/>
      <c r="AE213" s="93"/>
      <c r="AF213" s="93"/>
      <c r="AG213" s="93"/>
      <c r="AH213" s="93"/>
      <c r="AI213" s="93"/>
      <c r="AJ213" s="93"/>
      <c r="AK213" s="93"/>
      <c r="AL213" s="93"/>
      <c r="AM213" s="93"/>
      <c r="AN213" s="93"/>
      <c r="AO213" s="93"/>
      <c r="AP213" s="93"/>
    </row>
    <row r="214" spans="29:42" ht="18.899999999999999" customHeight="1">
      <c r="AC214" s="93"/>
      <c r="AD214" s="93"/>
      <c r="AE214" s="93"/>
      <c r="AF214" s="93"/>
      <c r="AG214" s="93"/>
      <c r="AH214" s="93"/>
      <c r="AI214" s="93"/>
      <c r="AJ214" s="93"/>
      <c r="AK214" s="93"/>
      <c r="AL214" s="93"/>
      <c r="AM214" s="93"/>
      <c r="AN214" s="93"/>
      <c r="AO214" s="93"/>
      <c r="AP214" s="93"/>
    </row>
    <row r="215" spans="29:42" ht="18.899999999999999" customHeight="1">
      <c r="AC215" s="93"/>
      <c r="AD215" s="93"/>
      <c r="AE215" s="93"/>
      <c r="AF215" s="93"/>
      <c r="AG215" s="93"/>
      <c r="AH215" s="93"/>
      <c r="AI215" s="93"/>
      <c r="AJ215" s="93"/>
      <c r="AK215" s="93"/>
      <c r="AL215" s="93"/>
      <c r="AM215" s="93"/>
      <c r="AN215" s="93"/>
      <c r="AO215" s="93"/>
      <c r="AP215" s="93"/>
    </row>
    <row r="216" spans="29:42" ht="18.899999999999999" customHeight="1">
      <c r="AC216" s="93"/>
      <c r="AD216" s="93"/>
      <c r="AE216" s="93"/>
      <c r="AF216" s="93"/>
      <c r="AG216" s="93"/>
      <c r="AH216" s="93"/>
      <c r="AI216" s="93"/>
      <c r="AJ216" s="93"/>
      <c r="AK216" s="93"/>
      <c r="AL216" s="93"/>
      <c r="AM216" s="93"/>
      <c r="AN216" s="93"/>
      <c r="AO216" s="93"/>
      <c r="AP216" s="93"/>
    </row>
    <row r="217" spans="29:42" ht="18.899999999999999" customHeight="1">
      <c r="AC217" s="93"/>
      <c r="AD217" s="93"/>
      <c r="AE217" s="93"/>
      <c r="AF217" s="93"/>
      <c r="AG217" s="93"/>
      <c r="AH217" s="93"/>
      <c r="AI217" s="93"/>
      <c r="AJ217" s="93"/>
      <c r="AK217" s="93"/>
      <c r="AL217" s="93"/>
      <c r="AM217" s="93"/>
      <c r="AN217" s="93"/>
      <c r="AO217" s="93"/>
      <c r="AP217" s="93"/>
    </row>
    <row r="218" spans="29:42" ht="18.899999999999999" customHeight="1">
      <c r="AC218" s="93"/>
      <c r="AD218" s="93"/>
      <c r="AE218" s="93"/>
      <c r="AF218" s="93"/>
      <c r="AG218" s="93"/>
      <c r="AH218" s="93"/>
      <c r="AI218" s="93"/>
      <c r="AJ218" s="93"/>
      <c r="AK218" s="93"/>
      <c r="AL218" s="93"/>
      <c r="AM218" s="93"/>
      <c r="AN218" s="93"/>
      <c r="AO218" s="93"/>
      <c r="AP218" s="93"/>
    </row>
    <row r="219" spans="29:42" ht="18.899999999999999" customHeight="1">
      <c r="AC219" s="93"/>
      <c r="AD219" s="93"/>
      <c r="AE219" s="93"/>
      <c r="AF219" s="93"/>
      <c r="AG219" s="93"/>
      <c r="AH219" s="93"/>
      <c r="AI219" s="93"/>
      <c r="AJ219" s="93"/>
      <c r="AK219" s="93"/>
      <c r="AL219" s="93"/>
      <c r="AM219" s="93"/>
      <c r="AN219" s="93"/>
      <c r="AO219" s="93"/>
      <c r="AP219" s="93"/>
    </row>
    <row r="220" spans="29:42" ht="18.899999999999999" customHeight="1">
      <c r="AC220" s="93"/>
      <c r="AD220" s="93"/>
      <c r="AE220" s="93"/>
      <c r="AF220" s="93"/>
      <c r="AG220" s="93"/>
      <c r="AH220" s="93"/>
      <c r="AI220" s="93"/>
      <c r="AJ220" s="93"/>
      <c r="AK220" s="93"/>
      <c r="AL220" s="93"/>
      <c r="AM220" s="93"/>
      <c r="AN220" s="93"/>
      <c r="AO220" s="93"/>
      <c r="AP220" s="93"/>
    </row>
    <row r="221" spans="29:42" ht="18.899999999999999" customHeight="1">
      <c r="AC221" s="93"/>
      <c r="AD221" s="93"/>
      <c r="AE221" s="93"/>
      <c r="AF221" s="93"/>
      <c r="AG221" s="93"/>
      <c r="AH221" s="93"/>
      <c r="AI221" s="93"/>
      <c r="AJ221" s="93"/>
      <c r="AK221" s="93"/>
      <c r="AL221" s="93"/>
      <c r="AM221" s="93"/>
      <c r="AN221" s="93"/>
      <c r="AO221" s="93"/>
      <c r="AP221" s="93"/>
    </row>
    <row r="222" spans="29:42" ht="18.899999999999999" customHeight="1">
      <c r="AC222" s="93"/>
      <c r="AD222" s="93"/>
      <c r="AE222" s="93"/>
      <c r="AF222" s="93"/>
      <c r="AG222" s="93"/>
      <c r="AH222" s="93"/>
      <c r="AI222" s="93"/>
      <c r="AJ222" s="93"/>
      <c r="AK222" s="93"/>
      <c r="AL222" s="93"/>
      <c r="AM222" s="93"/>
      <c r="AN222" s="93"/>
      <c r="AO222" s="93"/>
      <c r="AP222" s="93"/>
    </row>
    <row r="223" spans="29:42" ht="18.899999999999999" customHeight="1">
      <c r="AC223" s="93"/>
      <c r="AD223" s="93"/>
      <c r="AE223" s="93"/>
      <c r="AF223" s="93"/>
      <c r="AG223" s="93"/>
      <c r="AH223" s="93"/>
      <c r="AI223" s="93"/>
      <c r="AJ223" s="93"/>
      <c r="AK223" s="93"/>
      <c r="AL223" s="93"/>
      <c r="AM223" s="93"/>
      <c r="AN223" s="93"/>
      <c r="AO223" s="93"/>
      <c r="AP223" s="93"/>
    </row>
    <row r="224" spans="29:42" ht="18.899999999999999" customHeight="1">
      <c r="AC224" s="93"/>
      <c r="AD224" s="93"/>
      <c r="AE224" s="93"/>
      <c r="AF224" s="93"/>
      <c r="AG224" s="93"/>
      <c r="AH224" s="93"/>
      <c r="AI224" s="93"/>
      <c r="AJ224" s="93"/>
      <c r="AK224" s="93"/>
      <c r="AL224" s="93"/>
      <c r="AM224" s="93"/>
      <c r="AN224" s="93"/>
      <c r="AO224" s="93"/>
      <c r="AP224" s="93"/>
    </row>
    <row r="225" spans="29:42" ht="18.899999999999999" customHeight="1">
      <c r="AC225" s="93"/>
      <c r="AD225" s="93"/>
      <c r="AE225" s="93"/>
      <c r="AF225" s="93"/>
      <c r="AG225" s="93"/>
      <c r="AH225" s="93"/>
      <c r="AI225" s="93"/>
      <c r="AJ225" s="93"/>
      <c r="AK225" s="93"/>
      <c r="AL225" s="93"/>
      <c r="AM225" s="93"/>
      <c r="AN225" s="93"/>
      <c r="AO225" s="93"/>
      <c r="AP225" s="93"/>
    </row>
    <row r="226" spans="29:42" ht="18.899999999999999" customHeight="1">
      <c r="AC226" s="93"/>
      <c r="AD226" s="93"/>
      <c r="AE226" s="93"/>
      <c r="AF226" s="93"/>
      <c r="AG226" s="93"/>
      <c r="AH226" s="93"/>
      <c r="AI226" s="93"/>
      <c r="AJ226" s="93"/>
      <c r="AK226" s="93"/>
      <c r="AL226" s="93"/>
      <c r="AM226" s="93"/>
      <c r="AN226" s="93"/>
      <c r="AO226" s="93"/>
      <c r="AP226" s="93"/>
    </row>
    <row r="227" spans="29:42" ht="18.899999999999999" customHeight="1">
      <c r="AC227" s="93"/>
      <c r="AD227" s="93"/>
      <c r="AE227" s="93"/>
      <c r="AF227" s="93"/>
      <c r="AG227" s="93"/>
      <c r="AH227" s="93"/>
      <c r="AI227" s="93"/>
      <c r="AJ227" s="93"/>
      <c r="AK227" s="93"/>
      <c r="AL227" s="93"/>
      <c r="AM227" s="93"/>
      <c r="AN227" s="93"/>
      <c r="AO227" s="93"/>
      <c r="AP227" s="93"/>
    </row>
    <row r="228" spans="29:42" ht="18.899999999999999" customHeight="1">
      <c r="AC228" s="93"/>
      <c r="AD228" s="93"/>
      <c r="AE228" s="93"/>
      <c r="AF228" s="93"/>
      <c r="AG228" s="93"/>
      <c r="AH228" s="93"/>
      <c r="AI228" s="93"/>
      <c r="AJ228" s="93"/>
      <c r="AK228" s="93"/>
      <c r="AL228" s="93"/>
      <c r="AM228" s="93"/>
      <c r="AN228" s="93"/>
      <c r="AO228" s="93"/>
      <c r="AP228" s="93"/>
    </row>
    <row r="229" spans="29:42" ht="18.899999999999999" customHeight="1">
      <c r="AC229" s="93"/>
      <c r="AD229" s="93"/>
      <c r="AE229" s="93"/>
      <c r="AF229" s="93"/>
      <c r="AG229" s="93"/>
      <c r="AH229" s="93"/>
      <c r="AI229" s="93"/>
      <c r="AJ229" s="93"/>
      <c r="AK229" s="93"/>
      <c r="AL229" s="93"/>
      <c r="AM229" s="93"/>
      <c r="AN229" s="93"/>
      <c r="AO229" s="93"/>
      <c r="AP229" s="93"/>
    </row>
    <row r="230" spans="29:42" ht="18.899999999999999" customHeight="1">
      <c r="AC230" s="93"/>
      <c r="AD230" s="93"/>
      <c r="AE230" s="93"/>
      <c r="AF230" s="93"/>
      <c r="AG230" s="93"/>
      <c r="AH230" s="93"/>
      <c r="AI230" s="93"/>
      <c r="AJ230" s="93"/>
      <c r="AK230" s="93"/>
      <c r="AL230" s="93"/>
      <c r="AM230" s="93"/>
      <c r="AN230" s="93"/>
      <c r="AO230" s="93"/>
      <c r="AP230" s="93"/>
    </row>
    <row r="231" spans="29:42" ht="18.899999999999999" customHeight="1">
      <c r="AC231" s="93"/>
      <c r="AD231" s="93"/>
      <c r="AE231" s="93"/>
      <c r="AF231" s="93"/>
      <c r="AG231" s="93"/>
      <c r="AH231" s="93"/>
      <c r="AI231" s="93"/>
      <c r="AJ231" s="93"/>
      <c r="AK231" s="93"/>
      <c r="AL231" s="93"/>
      <c r="AM231" s="93"/>
      <c r="AN231" s="93"/>
      <c r="AO231" s="93"/>
      <c r="AP231" s="93"/>
    </row>
    <row r="232" spans="29:42" ht="18.899999999999999" customHeight="1">
      <c r="AC232" s="93"/>
      <c r="AD232" s="93"/>
      <c r="AE232" s="93"/>
      <c r="AF232" s="93"/>
      <c r="AG232" s="93"/>
      <c r="AH232" s="93"/>
      <c r="AI232" s="93"/>
      <c r="AJ232" s="93"/>
      <c r="AK232" s="93"/>
      <c r="AL232" s="93"/>
      <c r="AM232" s="93"/>
      <c r="AN232" s="93"/>
      <c r="AO232" s="93"/>
      <c r="AP232" s="93"/>
    </row>
    <row r="233" spans="29:42" ht="18.899999999999999" customHeight="1">
      <c r="AC233" s="93"/>
      <c r="AD233" s="93"/>
      <c r="AE233" s="93"/>
      <c r="AF233" s="93"/>
      <c r="AG233" s="93"/>
      <c r="AH233" s="93"/>
      <c r="AI233" s="93"/>
      <c r="AJ233" s="93"/>
      <c r="AK233" s="93"/>
      <c r="AL233" s="93"/>
      <c r="AM233" s="93"/>
      <c r="AN233" s="93"/>
      <c r="AO233" s="93"/>
      <c r="AP233" s="93"/>
    </row>
    <row r="234" spans="29:42" ht="18.899999999999999" customHeight="1">
      <c r="AC234" s="93"/>
      <c r="AD234" s="93"/>
      <c r="AE234" s="93"/>
      <c r="AF234" s="93"/>
      <c r="AG234" s="93"/>
      <c r="AH234" s="93"/>
      <c r="AI234" s="93"/>
      <c r="AJ234" s="93"/>
      <c r="AK234" s="93"/>
      <c r="AL234" s="93"/>
      <c r="AM234" s="93"/>
      <c r="AN234" s="93"/>
      <c r="AO234" s="93"/>
      <c r="AP234" s="93"/>
    </row>
    <row r="235" spans="29:42" ht="18.899999999999999" customHeight="1">
      <c r="AC235" s="93"/>
      <c r="AD235" s="93"/>
      <c r="AE235" s="93"/>
      <c r="AF235" s="93"/>
      <c r="AG235" s="93"/>
      <c r="AH235" s="93"/>
      <c r="AI235" s="93"/>
      <c r="AJ235" s="93"/>
      <c r="AK235" s="93"/>
      <c r="AL235" s="93"/>
      <c r="AM235" s="93"/>
      <c r="AN235" s="93"/>
      <c r="AO235" s="93"/>
      <c r="AP235" s="93"/>
    </row>
    <row r="236" spans="29:42" ht="18.899999999999999" customHeight="1">
      <c r="AC236" s="93"/>
      <c r="AD236" s="93"/>
      <c r="AE236" s="93"/>
      <c r="AF236" s="93"/>
      <c r="AG236" s="93"/>
      <c r="AH236" s="93"/>
      <c r="AI236" s="93"/>
      <c r="AJ236" s="93"/>
      <c r="AK236" s="93"/>
      <c r="AL236" s="93"/>
      <c r="AM236" s="93"/>
      <c r="AN236" s="93"/>
      <c r="AO236" s="93"/>
      <c r="AP236" s="93"/>
    </row>
    <row r="237" spans="29:42" ht="18.899999999999999" customHeight="1">
      <c r="AC237" s="93"/>
      <c r="AD237" s="93"/>
      <c r="AE237" s="93"/>
      <c r="AF237" s="93"/>
      <c r="AG237" s="93"/>
      <c r="AH237" s="93"/>
      <c r="AI237" s="93"/>
      <c r="AJ237" s="93"/>
      <c r="AK237" s="93"/>
      <c r="AL237" s="93"/>
      <c r="AM237" s="93"/>
      <c r="AN237" s="93"/>
      <c r="AO237" s="93"/>
      <c r="AP237" s="93"/>
    </row>
    <row r="238" spans="29:42" ht="18.899999999999999" customHeight="1">
      <c r="AC238" s="93"/>
      <c r="AD238" s="93"/>
      <c r="AE238" s="93"/>
      <c r="AF238" s="93"/>
      <c r="AG238" s="93"/>
      <c r="AH238" s="93"/>
      <c r="AI238" s="93"/>
      <c r="AJ238" s="93"/>
      <c r="AK238" s="93"/>
      <c r="AL238" s="93"/>
      <c r="AM238" s="93"/>
      <c r="AN238" s="93"/>
      <c r="AO238" s="93"/>
      <c r="AP238" s="93"/>
    </row>
    <row r="239" spans="29:42" ht="18.899999999999999" customHeight="1">
      <c r="AC239" s="93"/>
      <c r="AD239" s="93"/>
      <c r="AE239" s="93"/>
      <c r="AF239" s="93"/>
      <c r="AG239" s="93"/>
      <c r="AH239" s="93"/>
      <c r="AI239" s="93"/>
      <c r="AJ239" s="93"/>
      <c r="AK239" s="93"/>
      <c r="AL239" s="93"/>
      <c r="AM239" s="93"/>
      <c r="AN239" s="93"/>
      <c r="AO239" s="93"/>
      <c r="AP239" s="93"/>
    </row>
    <row r="240" spans="29:42" ht="18.899999999999999" customHeight="1">
      <c r="AC240" s="93"/>
      <c r="AD240" s="93"/>
      <c r="AE240" s="93"/>
      <c r="AF240" s="93"/>
      <c r="AG240" s="93"/>
      <c r="AH240" s="93"/>
      <c r="AI240" s="93"/>
      <c r="AJ240" s="93"/>
      <c r="AK240" s="93"/>
      <c r="AL240" s="93"/>
      <c r="AM240" s="93"/>
      <c r="AN240" s="93"/>
      <c r="AO240" s="93"/>
      <c r="AP240" s="93"/>
    </row>
    <row r="241" spans="29:42" ht="18.899999999999999" customHeight="1">
      <c r="AC241" s="93"/>
      <c r="AD241" s="93"/>
      <c r="AE241" s="93"/>
      <c r="AF241" s="93"/>
      <c r="AG241" s="93"/>
      <c r="AH241" s="93"/>
      <c r="AI241" s="93"/>
      <c r="AJ241" s="93"/>
      <c r="AK241" s="93"/>
      <c r="AL241" s="93"/>
      <c r="AM241" s="93"/>
      <c r="AN241" s="93"/>
      <c r="AO241" s="93"/>
      <c r="AP241" s="93"/>
    </row>
    <row r="242" spans="29:42" ht="18.899999999999999" customHeight="1">
      <c r="AC242" s="93"/>
      <c r="AD242" s="93"/>
      <c r="AE242" s="93"/>
      <c r="AF242" s="93"/>
      <c r="AG242" s="93"/>
      <c r="AH242" s="93"/>
      <c r="AI242" s="93"/>
      <c r="AJ242" s="93"/>
      <c r="AK242" s="93"/>
      <c r="AL242" s="93"/>
      <c r="AM242" s="93"/>
      <c r="AN242" s="93"/>
      <c r="AO242" s="93"/>
      <c r="AP242" s="93"/>
    </row>
    <row r="243" spans="29:42" ht="18.899999999999999" customHeight="1">
      <c r="AC243" s="93"/>
      <c r="AD243" s="93"/>
      <c r="AE243" s="93"/>
      <c r="AF243" s="93"/>
      <c r="AG243" s="93"/>
      <c r="AH243" s="93"/>
      <c r="AI243" s="93"/>
      <c r="AJ243" s="93"/>
      <c r="AK243" s="93"/>
      <c r="AL243" s="93"/>
      <c r="AM243" s="93"/>
      <c r="AN243" s="93"/>
      <c r="AO243" s="93"/>
      <c r="AP243" s="93"/>
    </row>
    <row r="244" spans="29:42" ht="18.899999999999999" customHeight="1">
      <c r="AC244" s="93"/>
      <c r="AD244" s="93"/>
      <c r="AE244" s="93"/>
      <c r="AF244" s="93"/>
      <c r="AG244" s="93"/>
      <c r="AH244" s="93"/>
      <c r="AI244" s="93"/>
      <c r="AJ244" s="93"/>
      <c r="AK244" s="93"/>
      <c r="AL244" s="93"/>
      <c r="AM244" s="93"/>
      <c r="AN244" s="93"/>
      <c r="AO244" s="93"/>
      <c r="AP244" s="93"/>
    </row>
    <row r="245" spans="29:42" ht="18.899999999999999" customHeight="1">
      <c r="AC245" s="93"/>
      <c r="AD245" s="93"/>
      <c r="AE245" s="93"/>
      <c r="AF245" s="93"/>
      <c r="AG245" s="93"/>
      <c r="AH245" s="93"/>
      <c r="AI245" s="93"/>
      <c r="AJ245" s="93"/>
      <c r="AK245" s="93"/>
      <c r="AL245" s="93"/>
      <c r="AM245" s="93"/>
      <c r="AN245" s="93"/>
      <c r="AO245" s="93"/>
      <c r="AP245" s="93"/>
    </row>
    <row r="246" spans="29:42" ht="18.899999999999999" customHeight="1">
      <c r="AC246" s="93"/>
      <c r="AD246" s="93"/>
      <c r="AE246" s="93"/>
      <c r="AF246" s="93"/>
      <c r="AG246" s="93"/>
      <c r="AH246" s="93"/>
      <c r="AI246" s="93"/>
      <c r="AJ246" s="93"/>
      <c r="AK246" s="93"/>
      <c r="AL246" s="93"/>
      <c r="AM246" s="93"/>
      <c r="AN246" s="93"/>
      <c r="AO246" s="93"/>
      <c r="AP246" s="93"/>
    </row>
    <row r="247" spans="29:42" ht="18.899999999999999" customHeight="1">
      <c r="AC247" s="93"/>
      <c r="AD247" s="93"/>
      <c r="AE247" s="93"/>
      <c r="AF247" s="93"/>
      <c r="AG247" s="93"/>
      <c r="AH247" s="93"/>
      <c r="AI247" s="93"/>
      <c r="AJ247" s="93"/>
      <c r="AK247" s="93"/>
      <c r="AL247" s="93"/>
      <c r="AM247" s="93"/>
      <c r="AN247" s="93"/>
      <c r="AO247" s="93"/>
      <c r="AP247" s="93"/>
    </row>
    <row r="248" spans="29:42" ht="18.899999999999999" customHeight="1">
      <c r="AC248" s="93"/>
      <c r="AD248" s="93"/>
      <c r="AE248" s="93"/>
      <c r="AF248" s="93"/>
      <c r="AG248" s="93"/>
      <c r="AH248" s="93"/>
      <c r="AI248" s="93"/>
      <c r="AJ248" s="93"/>
      <c r="AK248" s="93"/>
      <c r="AL248" s="93"/>
      <c r="AM248" s="93"/>
      <c r="AN248" s="93"/>
      <c r="AO248" s="93"/>
      <c r="AP248" s="93"/>
    </row>
    <row r="249" spans="29:42" ht="18.899999999999999" customHeight="1">
      <c r="AC249" s="93"/>
      <c r="AD249" s="93"/>
      <c r="AE249" s="93"/>
      <c r="AF249" s="93"/>
      <c r="AG249" s="93"/>
      <c r="AH249" s="93"/>
      <c r="AI249" s="93"/>
      <c r="AJ249" s="93"/>
      <c r="AK249" s="93"/>
      <c r="AL249" s="93"/>
      <c r="AM249" s="93"/>
      <c r="AN249" s="93"/>
      <c r="AO249" s="93"/>
      <c r="AP249" s="93"/>
    </row>
    <row r="250" spans="29:42" ht="18.899999999999999" customHeight="1">
      <c r="AC250" s="93"/>
      <c r="AD250" s="93"/>
      <c r="AE250" s="93"/>
      <c r="AF250" s="93"/>
      <c r="AG250" s="93"/>
      <c r="AH250" s="93"/>
      <c r="AI250" s="93"/>
      <c r="AJ250" s="93"/>
      <c r="AK250" s="93"/>
      <c r="AL250" s="93"/>
      <c r="AM250" s="93"/>
      <c r="AN250" s="93"/>
      <c r="AO250" s="93"/>
      <c r="AP250" s="93"/>
    </row>
    <row r="251" spans="29:42" ht="18.899999999999999" customHeight="1">
      <c r="AC251" s="93"/>
      <c r="AD251" s="93"/>
      <c r="AE251" s="93"/>
      <c r="AF251" s="93"/>
      <c r="AG251" s="93"/>
      <c r="AH251" s="93"/>
      <c r="AI251" s="93"/>
      <c r="AJ251" s="93"/>
      <c r="AK251" s="93"/>
      <c r="AL251" s="93"/>
      <c r="AM251" s="93"/>
      <c r="AN251" s="93"/>
      <c r="AO251" s="93"/>
      <c r="AP251" s="93"/>
    </row>
    <row r="252" spans="29:42" ht="18.899999999999999" customHeight="1">
      <c r="AC252" s="93"/>
      <c r="AD252" s="93"/>
      <c r="AE252" s="93"/>
      <c r="AF252" s="93"/>
      <c r="AG252" s="93"/>
      <c r="AH252" s="93"/>
      <c r="AI252" s="93"/>
      <c r="AJ252" s="93"/>
      <c r="AK252" s="93"/>
      <c r="AL252" s="93"/>
      <c r="AM252" s="93"/>
      <c r="AN252" s="93"/>
      <c r="AO252" s="93"/>
      <c r="AP252" s="93"/>
    </row>
    <row r="253" spans="29:42" ht="18.899999999999999" customHeight="1">
      <c r="AC253" s="93"/>
      <c r="AD253" s="93"/>
      <c r="AE253" s="93"/>
      <c r="AF253" s="93"/>
      <c r="AG253" s="93"/>
      <c r="AH253" s="93"/>
      <c r="AI253" s="93"/>
      <c r="AJ253" s="93"/>
      <c r="AK253" s="93"/>
      <c r="AL253" s="93"/>
      <c r="AM253" s="93"/>
      <c r="AN253" s="93"/>
      <c r="AO253" s="93"/>
      <c r="AP253" s="93"/>
    </row>
    <row r="254" spans="29:42" ht="18.899999999999999" customHeight="1">
      <c r="AC254" s="93"/>
      <c r="AD254" s="93"/>
      <c r="AE254" s="93"/>
      <c r="AF254" s="93"/>
      <c r="AG254" s="93"/>
      <c r="AH254" s="93"/>
      <c r="AI254" s="93"/>
      <c r="AJ254" s="93"/>
      <c r="AK254" s="93"/>
      <c r="AL254" s="93"/>
      <c r="AM254" s="93"/>
      <c r="AN254" s="93"/>
      <c r="AO254" s="93"/>
      <c r="AP254" s="93"/>
    </row>
    <row r="255" spans="29:42" ht="18.899999999999999" customHeight="1">
      <c r="AC255" s="93"/>
      <c r="AD255" s="93"/>
      <c r="AE255" s="93"/>
      <c r="AF255" s="93"/>
      <c r="AG255" s="93"/>
      <c r="AH255" s="93"/>
      <c r="AI255" s="93"/>
      <c r="AJ255" s="93"/>
      <c r="AK255" s="93"/>
      <c r="AL255" s="93"/>
      <c r="AM255" s="93"/>
      <c r="AN255" s="93"/>
      <c r="AO255" s="93"/>
      <c r="AP255" s="93"/>
    </row>
    <row r="256" spans="29:42" ht="18.899999999999999" customHeight="1">
      <c r="AC256" s="93"/>
      <c r="AD256" s="93"/>
      <c r="AE256" s="93"/>
      <c r="AF256" s="93"/>
      <c r="AG256" s="93"/>
      <c r="AH256" s="93"/>
      <c r="AI256" s="93"/>
      <c r="AJ256" s="93"/>
      <c r="AK256" s="93"/>
      <c r="AL256" s="93"/>
      <c r="AM256" s="93"/>
      <c r="AN256" s="93"/>
      <c r="AO256" s="93"/>
      <c r="AP256" s="93"/>
    </row>
    <row r="257" spans="29:42" ht="18.899999999999999" customHeight="1">
      <c r="AC257" s="93"/>
      <c r="AD257" s="93"/>
      <c r="AE257" s="93"/>
      <c r="AF257" s="93"/>
      <c r="AG257" s="93"/>
      <c r="AH257" s="93"/>
      <c r="AI257" s="93"/>
      <c r="AJ257" s="93"/>
      <c r="AK257" s="93"/>
      <c r="AL257" s="93"/>
      <c r="AM257" s="93"/>
      <c r="AN257" s="93"/>
      <c r="AO257" s="93"/>
      <c r="AP257" s="93"/>
    </row>
    <row r="258" spans="29:42" ht="18.899999999999999" customHeight="1">
      <c r="AC258" s="93"/>
      <c r="AD258" s="93"/>
      <c r="AE258" s="93"/>
      <c r="AF258" s="93"/>
      <c r="AG258" s="93"/>
      <c r="AH258" s="93"/>
      <c r="AI258" s="93"/>
      <c r="AJ258" s="93"/>
      <c r="AK258" s="93"/>
      <c r="AL258" s="93"/>
      <c r="AM258" s="93"/>
      <c r="AN258" s="93"/>
      <c r="AO258" s="93"/>
      <c r="AP258" s="93"/>
    </row>
    <row r="259" spans="29:42" ht="18.899999999999999" customHeight="1">
      <c r="AC259" s="93"/>
      <c r="AD259" s="93"/>
      <c r="AE259" s="93"/>
      <c r="AF259" s="93"/>
      <c r="AG259" s="93"/>
      <c r="AH259" s="93"/>
      <c r="AI259" s="93"/>
      <c r="AJ259" s="93"/>
      <c r="AK259" s="93"/>
      <c r="AL259" s="93"/>
      <c r="AM259" s="93"/>
      <c r="AN259" s="93"/>
      <c r="AO259" s="93"/>
      <c r="AP259" s="93"/>
    </row>
    <row r="260" spans="29:42" ht="18.899999999999999" customHeight="1">
      <c r="AC260" s="93"/>
      <c r="AD260" s="93"/>
      <c r="AE260" s="93"/>
      <c r="AF260" s="93"/>
      <c r="AG260" s="93"/>
      <c r="AH260" s="93"/>
      <c r="AI260" s="93"/>
      <c r="AJ260" s="93"/>
      <c r="AK260" s="93"/>
      <c r="AL260" s="93"/>
      <c r="AM260" s="93"/>
      <c r="AN260" s="93"/>
      <c r="AO260" s="93"/>
      <c r="AP260" s="93"/>
    </row>
    <row r="261" spans="29:42" ht="18.899999999999999" customHeight="1">
      <c r="AC261" s="93"/>
      <c r="AD261" s="93"/>
      <c r="AE261" s="93"/>
      <c r="AF261" s="93"/>
      <c r="AG261" s="93"/>
      <c r="AH261" s="93"/>
      <c r="AI261" s="93"/>
      <c r="AJ261" s="93"/>
      <c r="AK261" s="93"/>
      <c r="AL261" s="93"/>
      <c r="AM261" s="93"/>
      <c r="AN261" s="93"/>
      <c r="AO261" s="93"/>
      <c r="AP261" s="93"/>
    </row>
    <row r="262" spans="29:42" ht="18.899999999999999" customHeight="1">
      <c r="AC262" s="93"/>
      <c r="AD262" s="93"/>
      <c r="AE262" s="93"/>
      <c r="AF262" s="93"/>
      <c r="AG262" s="93"/>
      <c r="AH262" s="93"/>
      <c r="AI262" s="93"/>
      <c r="AJ262" s="93"/>
      <c r="AK262" s="93"/>
      <c r="AL262" s="93"/>
      <c r="AM262" s="93"/>
      <c r="AN262" s="93"/>
      <c r="AO262" s="93"/>
      <c r="AP262" s="93"/>
    </row>
    <row r="263" spans="29:42" ht="18.899999999999999" customHeight="1">
      <c r="AC263" s="93"/>
      <c r="AD263" s="93"/>
      <c r="AE263" s="93"/>
      <c r="AF263" s="93"/>
      <c r="AG263" s="93"/>
      <c r="AH263" s="93"/>
      <c r="AI263" s="93"/>
      <c r="AJ263" s="93"/>
      <c r="AK263" s="93"/>
      <c r="AL263" s="93"/>
      <c r="AM263" s="93"/>
      <c r="AN263" s="93"/>
      <c r="AO263" s="93"/>
      <c r="AP263" s="93"/>
    </row>
    <row r="264" spans="29:42" ht="18.899999999999999" customHeight="1">
      <c r="AC264" s="93"/>
      <c r="AD264" s="93"/>
      <c r="AE264" s="93"/>
      <c r="AF264" s="93"/>
      <c r="AG264" s="93"/>
      <c r="AH264" s="93"/>
      <c r="AI264" s="93"/>
      <c r="AJ264" s="93"/>
      <c r="AK264" s="93"/>
      <c r="AL264" s="93"/>
      <c r="AM264" s="93"/>
      <c r="AN264" s="93"/>
      <c r="AO264" s="93"/>
      <c r="AP264" s="93"/>
    </row>
    <row r="265" spans="29:42" ht="18.899999999999999" customHeight="1">
      <c r="AC265" s="93"/>
      <c r="AD265" s="93"/>
      <c r="AE265" s="93"/>
      <c r="AF265" s="93"/>
      <c r="AG265" s="93"/>
      <c r="AH265" s="93"/>
      <c r="AI265" s="93"/>
      <c r="AJ265" s="93"/>
      <c r="AK265" s="93"/>
      <c r="AL265" s="93"/>
      <c r="AM265" s="93"/>
      <c r="AN265" s="93"/>
      <c r="AO265" s="93"/>
      <c r="AP265" s="93"/>
    </row>
    <row r="266" spans="29:42" ht="18.899999999999999" customHeight="1">
      <c r="AC266" s="93"/>
      <c r="AD266" s="93"/>
      <c r="AE266" s="93"/>
      <c r="AF266" s="93"/>
      <c r="AG266" s="93"/>
      <c r="AH266" s="93"/>
      <c r="AI266" s="93"/>
      <c r="AJ266" s="93"/>
      <c r="AK266" s="93"/>
      <c r="AL266" s="93"/>
      <c r="AM266" s="93"/>
      <c r="AN266" s="93"/>
      <c r="AO266" s="93"/>
      <c r="AP266" s="93"/>
    </row>
    <row r="267" spans="29:42" ht="18.899999999999999" customHeight="1">
      <c r="AC267" s="93"/>
      <c r="AD267" s="93"/>
      <c r="AE267" s="93"/>
      <c r="AF267" s="93"/>
      <c r="AG267" s="93"/>
      <c r="AH267" s="93"/>
      <c r="AI267" s="93"/>
      <c r="AJ267" s="93"/>
      <c r="AK267" s="93"/>
      <c r="AL267" s="93"/>
      <c r="AM267" s="93"/>
      <c r="AN267" s="93"/>
      <c r="AO267" s="93"/>
      <c r="AP267" s="93"/>
    </row>
    <row r="268" spans="29:42" ht="18.899999999999999" customHeight="1">
      <c r="AC268" s="93"/>
      <c r="AD268" s="93"/>
      <c r="AE268" s="93"/>
      <c r="AF268" s="93"/>
      <c r="AG268" s="93"/>
      <c r="AH268" s="93"/>
      <c r="AI268" s="93"/>
      <c r="AJ268" s="93"/>
      <c r="AK268" s="93"/>
      <c r="AL268" s="93"/>
      <c r="AM268" s="93"/>
      <c r="AN268" s="93"/>
      <c r="AO268" s="93"/>
      <c r="AP268" s="93"/>
    </row>
    <row r="269" spans="29:42" ht="18.899999999999999" customHeight="1">
      <c r="AC269" s="93"/>
      <c r="AD269" s="93"/>
      <c r="AE269" s="93"/>
      <c r="AF269" s="93"/>
      <c r="AG269" s="93"/>
      <c r="AH269" s="93"/>
      <c r="AI269" s="93"/>
      <c r="AJ269" s="93"/>
      <c r="AK269" s="93"/>
      <c r="AL269" s="93"/>
      <c r="AM269" s="93"/>
      <c r="AN269" s="93"/>
      <c r="AO269" s="93"/>
      <c r="AP269" s="93"/>
    </row>
    <row r="270" spans="29:42" ht="18.899999999999999" customHeight="1">
      <c r="AC270" s="93"/>
      <c r="AD270" s="93"/>
      <c r="AE270" s="93"/>
      <c r="AF270" s="93"/>
      <c r="AG270" s="93"/>
      <c r="AH270" s="93"/>
      <c r="AI270" s="93"/>
      <c r="AJ270" s="93"/>
      <c r="AK270" s="93"/>
      <c r="AL270" s="93"/>
      <c r="AM270" s="93"/>
      <c r="AN270" s="93"/>
      <c r="AO270" s="93"/>
      <c r="AP270" s="93"/>
    </row>
    <row r="271" spans="29:42" ht="18.899999999999999" customHeight="1">
      <c r="AC271" s="93"/>
      <c r="AD271" s="93"/>
      <c r="AE271" s="93"/>
      <c r="AF271" s="93"/>
      <c r="AG271" s="93"/>
      <c r="AH271" s="93"/>
      <c r="AI271" s="93"/>
      <c r="AJ271" s="93"/>
      <c r="AK271" s="93"/>
      <c r="AL271" s="93"/>
      <c r="AM271" s="93"/>
      <c r="AN271" s="93"/>
      <c r="AO271" s="93"/>
      <c r="AP271" s="93"/>
    </row>
    <row r="272" spans="29:42" ht="18.899999999999999" customHeight="1">
      <c r="AC272" s="93"/>
      <c r="AD272" s="93"/>
      <c r="AE272" s="93"/>
      <c r="AF272" s="93"/>
      <c r="AG272" s="93"/>
      <c r="AH272" s="93"/>
      <c r="AI272" s="93"/>
      <c r="AJ272" s="93"/>
      <c r="AK272" s="93"/>
      <c r="AL272" s="93"/>
      <c r="AM272" s="93"/>
      <c r="AN272" s="93"/>
      <c r="AO272" s="93"/>
      <c r="AP272" s="93"/>
    </row>
    <row r="273" ht="18.899999999999999" customHeight="1"/>
    <row r="274" ht="18.899999999999999" customHeight="1"/>
    <row r="275" ht="18.899999999999999" customHeight="1"/>
    <row r="276" ht="18.899999999999999" customHeight="1"/>
    <row r="277" ht="18.899999999999999" customHeight="1"/>
    <row r="278" ht="18.899999999999999" customHeight="1"/>
    <row r="279" ht="18.899999999999999" customHeight="1"/>
    <row r="280" ht="18.899999999999999" customHeight="1"/>
    <row r="281" ht="18.899999999999999" customHeight="1"/>
    <row r="282" ht="18.899999999999999" customHeight="1"/>
    <row r="283" ht="18.899999999999999" customHeight="1"/>
    <row r="284" ht="18.899999999999999" customHeight="1"/>
    <row r="285" ht="18.899999999999999" customHeight="1"/>
    <row r="286" ht="18.899999999999999" customHeight="1"/>
    <row r="287" ht="18.899999999999999" customHeight="1"/>
    <row r="288" ht="18.899999999999999" customHeight="1"/>
    <row r="289" ht="18.899999999999999" customHeight="1"/>
    <row r="290" ht="18.899999999999999" customHeight="1"/>
    <row r="291" ht="18.899999999999999" customHeight="1"/>
    <row r="292" ht="18.899999999999999" customHeight="1"/>
    <row r="293" ht="18.899999999999999" customHeight="1"/>
    <row r="294" ht="18.899999999999999" customHeight="1"/>
    <row r="295" ht="18.899999999999999" customHeight="1"/>
    <row r="296" ht="18.899999999999999" customHeight="1"/>
    <row r="297" ht="18.899999999999999" customHeight="1"/>
    <row r="298" ht="18.899999999999999" customHeight="1"/>
  </sheetData>
  <mergeCells count="19">
    <mergeCell ref="AD64:AD74"/>
    <mergeCell ref="AE30:AE40"/>
    <mergeCell ref="AE41:AE63"/>
    <mergeCell ref="AE64:AE74"/>
    <mergeCell ref="AH41:AH63"/>
    <mergeCell ref="AH64:AH74"/>
    <mergeCell ref="AH30:AH40"/>
    <mergeCell ref="B1:H1"/>
    <mergeCell ref="H6:H7"/>
    <mergeCell ref="L27:P27"/>
    <mergeCell ref="AD30:AD40"/>
    <mergeCell ref="J3:K3"/>
    <mergeCell ref="Q5:U5"/>
    <mergeCell ref="AJ30:AJ40"/>
    <mergeCell ref="AM30:AM40"/>
    <mergeCell ref="AK64:AK74"/>
    <mergeCell ref="AN30:AN40"/>
    <mergeCell ref="AM64:AM74"/>
    <mergeCell ref="AN64:AN74"/>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dimension ref="A1:AF46"/>
  <sheetViews>
    <sheetView zoomScale="60" zoomScaleNormal="60" workbookViewId="0">
      <selection activeCell="K12" sqref="K12:N13"/>
    </sheetView>
  </sheetViews>
  <sheetFormatPr defaultColWidth="9.109375" defaultRowHeight="14.4"/>
  <cols>
    <col min="1" max="1" width="3" style="92" customWidth="1"/>
    <col min="2" max="2" width="14.109375" style="92" bestFit="1" customWidth="1"/>
    <col min="3" max="3" width="11.33203125" style="92" bestFit="1" customWidth="1"/>
    <col min="4" max="4" width="9.109375" style="92"/>
    <col min="5" max="5" width="8.6640625" style="92" customWidth="1"/>
    <col min="6" max="6" width="8.109375" style="92" customWidth="1"/>
    <col min="7" max="7" width="9.109375" style="92"/>
    <col min="8" max="8" width="9.6640625" style="92" bestFit="1" customWidth="1"/>
    <col min="9" max="9" width="3.33203125" style="92" customWidth="1"/>
    <col min="10" max="10" width="14.109375" style="92" bestFit="1" customWidth="1"/>
    <col min="11" max="11" width="11.33203125" style="92" bestFit="1" customWidth="1"/>
    <col min="12" max="12" width="9.109375" style="92"/>
    <col min="13" max="13" width="8.44140625" style="92" customWidth="1"/>
    <col min="14" max="14" width="8.109375" style="92" customWidth="1"/>
    <col min="15" max="15" width="9.109375" style="92"/>
    <col min="16" max="16" width="9.6640625" style="92" bestFit="1" customWidth="1"/>
    <col min="17" max="17" width="3" style="92" customWidth="1"/>
    <col min="18" max="18" width="14.109375" style="92" customWidth="1"/>
    <col min="19" max="19" width="11.33203125" style="92" customWidth="1"/>
    <col min="20" max="20" width="9.109375" style="92"/>
    <col min="21" max="22" width="8.44140625" style="92" customWidth="1"/>
    <col min="23" max="23" width="9.109375" style="92"/>
    <col min="24" max="24" width="9.6640625" style="92" bestFit="1" customWidth="1"/>
    <col min="25" max="25" width="2.88671875" style="92" customWidth="1"/>
    <col min="26" max="26" width="14.109375" style="92" customWidth="1"/>
    <col min="27" max="27" width="11.33203125" style="92" bestFit="1" customWidth="1"/>
    <col min="28" max="28" width="9.109375" style="92"/>
    <col min="29" max="30" width="8.44140625" style="92" customWidth="1"/>
    <col min="31" max="31" width="9.109375" style="92"/>
    <col min="32" max="32" width="9.6640625" style="92" bestFit="1" customWidth="1"/>
    <col min="33" max="16384" width="9.109375" style="92"/>
  </cols>
  <sheetData>
    <row r="1" spans="1:32" ht="11.25" customHeight="1"/>
    <row r="2" spans="1:32" ht="18.899999999999999" customHeight="1" thickBot="1">
      <c r="A2" s="94"/>
      <c r="B2" s="140" t="s">
        <v>79</v>
      </c>
      <c r="C2" s="122"/>
      <c r="D2" s="122"/>
      <c r="E2" s="122"/>
      <c r="F2" s="122"/>
      <c r="G2" s="122"/>
      <c r="H2" s="123"/>
      <c r="I2" s="94"/>
      <c r="J2" s="140" t="s">
        <v>80</v>
      </c>
      <c r="K2" s="122"/>
      <c r="L2" s="122"/>
      <c r="M2" s="122"/>
      <c r="N2" s="122"/>
      <c r="O2" s="122"/>
      <c r="P2" s="123"/>
      <c r="Q2" s="94"/>
      <c r="R2" s="140" t="s">
        <v>81</v>
      </c>
      <c r="S2" s="122"/>
      <c r="T2" s="122"/>
      <c r="U2" s="122"/>
      <c r="V2" s="122"/>
      <c r="W2" s="122"/>
      <c r="X2" s="123"/>
      <c r="Y2" s="94"/>
      <c r="Z2" s="140" t="s">
        <v>82</v>
      </c>
      <c r="AA2" s="122"/>
      <c r="AB2" s="122"/>
      <c r="AC2" s="122"/>
      <c r="AD2" s="122"/>
      <c r="AE2" s="122"/>
      <c r="AF2" s="123"/>
    </row>
    <row r="3" spans="1:32" ht="21" customHeight="1">
      <c r="B3" s="321" t="s">
        <v>97</v>
      </c>
      <c r="C3" s="114" t="s">
        <v>21</v>
      </c>
      <c r="D3" s="114" t="s">
        <v>23</v>
      </c>
      <c r="E3" s="114" t="s">
        <v>25</v>
      </c>
      <c r="F3" s="115" t="s">
        <v>27</v>
      </c>
      <c r="G3" s="124"/>
      <c r="H3" s="391" t="s">
        <v>95</v>
      </c>
      <c r="J3" s="321" t="s">
        <v>97</v>
      </c>
      <c r="K3" s="114" t="s">
        <v>21</v>
      </c>
      <c r="L3" s="114" t="s">
        <v>23</v>
      </c>
      <c r="M3" s="114" t="s">
        <v>25</v>
      </c>
      <c r="N3" s="115" t="s">
        <v>27</v>
      </c>
      <c r="O3" s="124"/>
      <c r="P3" s="391" t="s">
        <v>95</v>
      </c>
      <c r="R3" s="321" t="s">
        <v>97</v>
      </c>
      <c r="S3" s="114" t="s">
        <v>21</v>
      </c>
      <c r="T3" s="114" t="s">
        <v>23</v>
      </c>
      <c r="U3" s="114" t="s">
        <v>25</v>
      </c>
      <c r="V3" s="115" t="s">
        <v>27</v>
      </c>
      <c r="W3" s="124"/>
      <c r="X3" s="391" t="s">
        <v>95</v>
      </c>
      <c r="Z3" s="321" t="s">
        <v>97</v>
      </c>
      <c r="AA3" s="114" t="s">
        <v>21</v>
      </c>
      <c r="AB3" s="114" t="s">
        <v>23</v>
      </c>
      <c r="AC3" s="114" t="s">
        <v>25</v>
      </c>
      <c r="AD3" s="115" t="s">
        <v>27</v>
      </c>
      <c r="AE3" s="124"/>
      <c r="AF3" s="391" t="s">
        <v>95</v>
      </c>
    </row>
    <row r="4" spans="1:32" ht="25.5" customHeight="1" thickBot="1">
      <c r="B4" s="322" t="s">
        <v>96</v>
      </c>
      <c r="C4" s="219" t="s">
        <v>22</v>
      </c>
      <c r="D4" s="219" t="s">
        <v>24</v>
      </c>
      <c r="E4" s="219" t="s">
        <v>26</v>
      </c>
      <c r="F4" s="323" t="s">
        <v>26</v>
      </c>
      <c r="G4" s="93"/>
      <c r="H4" s="392"/>
      <c r="J4" s="322" t="s">
        <v>96</v>
      </c>
      <c r="K4" s="219" t="s">
        <v>22</v>
      </c>
      <c r="L4" s="219" t="s">
        <v>24</v>
      </c>
      <c r="M4" s="219" t="s">
        <v>26</v>
      </c>
      <c r="N4" s="323" t="s">
        <v>26</v>
      </c>
      <c r="O4" s="93"/>
      <c r="P4" s="392"/>
      <c r="R4" s="322" t="s">
        <v>96</v>
      </c>
      <c r="S4" s="219" t="s">
        <v>22</v>
      </c>
      <c r="T4" s="219" t="s">
        <v>24</v>
      </c>
      <c r="U4" s="219" t="s">
        <v>26</v>
      </c>
      <c r="V4" s="323" t="s">
        <v>26</v>
      </c>
      <c r="W4" s="93"/>
      <c r="X4" s="392"/>
      <c r="Z4" s="322" t="s">
        <v>96</v>
      </c>
      <c r="AA4" s="219" t="s">
        <v>22</v>
      </c>
      <c r="AB4" s="219" t="s">
        <v>24</v>
      </c>
      <c r="AC4" s="219" t="s">
        <v>26</v>
      </c>
      <c r="AD4" s="323" t="s">
        <v>26</v>
      </c>
      <c r="AE4" s="93"/>
      <c r="AF4" s="392"/>
    </row>
    <row r="5" spans="1:32" ht="18.899999999999999" customHeight="1">
      <c r="B5" s="136" t="s">
        <v>9</v>
      </c>
      <c r="C5" s="129">
        <v>1</v>
      </c>
      <c r="D5" s="129">
        <v>1</v>
      </c>
      <c r="E5" s="176">
        <v>475</v>
      </c>
      <c r="F5" s="138">
        <v>360</v>
      </c>
      <c r="G5" s="93"/>
      <c r="H5" s="116">
        <v>10</v>
      </c>
      <c r="J5" s="136" t="s">
        <v>9</v>
      </c>
      <c r="K5" s="129">
        <v>1</v>
      </c>
      <c r="L5" s="129">
        <v>2</v>
      </c>
      <c r="M5" s="176">
        <v>400</v>
      </c>
      <c r="N5" s="138">
        <v>310</v>
      </c>
      <c r="O5" s="93"/>
      <c r="P5" s="116">
        <v>10</v>
      </c>
      <c r="R5" s="136" t="s">
        <v>9</v>
      </c>
      <c r="S5" s="129">
        <v>1</v>
      </c>
      <c r="T5" s="129">
        <v>0.4</v>
      </c>
      <c r="U5" s="176">
        <v>553.16</v>
      </c>
      <c r="V5" s="138">
        <v>353.16</v>
      </c>
      <c r="W5" s="93"/>
      <c r="X5" s="116">
        <v>10</v>
      </c>
      <c r="Z5" s="136" t="s">
        <v>9</v>
      </c>
      <c r="AA5" s="129">
        <v>1</v>
      </c>
      <c r="AB5" s="129">
        <v>1</v>
      </c>
      <c r="AC5" s="176">
        <v>420</v>
      </c>
      <c r="AD5" s="138">
        <v>380</v>
      </c>
      <c r="AE5" s="93"/>
      <c r="AF5" s="116">
        <v>10</v>
      </c>
    </row>
    <row r="6" spans="1:32" ht="18.899999999999999" customHeight="1">
      <c r="B6" s="136" t="s">
        <v>10</v>
      </c>
      <c r="C6" s="129">
        <v>2</v>
      </c>
      <c r="D6" s="129">
        <v>1.5</v>
      </c>
      <c r="E6" s="126">
        <v>400</v>
      </c>
      <c r="F6" s="138">
        <v>310</v>
      </c>
      <c r="G6" s="93"/>
      <c r="H6" s="86"/>
      <c r="J6" s="136" t="s">
        <v>10</v>
      </c>
      <c r="K6" s="129">
        <v>1</v>
      </c>
      <c r="L6" s="129">
        <v>1</v>
      </c>
      <c r="M6" s="126">
        <v>450</v>
      </c>
      <c r="N6" s="138">
        <v>350</v>
      </c>
      <c r="O6" s="93"/>
      <c r="P6" s="86"/>
      <c r="R6" s="136" t="s">
        <v>10</v>
      </c>
      <c r="S6" s="129">
        <v>1</v>
      </c>
      <c r="T6" s="129">
        <v>0.5</v>
      </c>
      <c r="U6" s="126">
        <v>493.16</v>
      </c>
      <c r="V6" s="138">
        <v>303.16000000000003</v>
      </c>
      <c r="W6" s="93"/>
      <c r="X6" s="86"/>
      <c r="Z6" s="136" t="s">
        <v>10</v>
      </c>
      <c r="AA6" s="129">
        <v>2</v>
      </c>
      <c r="AB6" s="129">
        <v>1.5</v>
      </c>
      <c r="AC6" s="126">
        <v>430</v>
      </c>
      <c r="AD6" s="138">
        <v>390</v>
      </c>
      <c r="AE6" s="93"/>
      <c r="AF6" s="86"/>
    </row>
    <row r="7" spans="1:32" ht="18.899999999999999" customHeight="1">
      <c r="B7" s="136" t="s">
        <v>11</v>
      </c>
      <c r="C7" s="129"/>
      <c r="D7" s="129"/>
      <c r="E7" s="126"/>
      <c r="F7" s="138"/>
      <c r="G7" s="93"/>
      <c r="H7" s="86"/>
      <c r="J7" s="136" t="s">
        <v>11</v>
      </c>
      <c r="K7" s="129"/>
      <c r="L7" s="129"/>
      <c r="M7" s="126"/>
      <c r="N7" s="138"/>
      <c r="O7" s="93"/>
      <c r="P7" s="86"/>
      <c r="R7" s="136" t="s">
        <v>11</v>
      </c>
      <c r="S7" s="129"/>
      <c r="T7" s="129"/>
      <c r="U7" s="126"/>
      <c r="V7" s="138"/>
      <c r="W7" s="93"/>
      <c r="X7" s="86"/>
      <c r="Z7" s="136" t="s">
        <v>11</v>
      </c>
      <c r="AA7" s="129">
        <v>1</v>
      </c>
      <c r="AB7" s="129">
        <v>4</v>
      </c>
      <c r="AC7" s="126">
        <v>410</v>
      </c>
      <c r="AD7" s="138">
        <v>400</v>
      </c>
      <c r="AE7" s="93"/>
      <c r="AF7" s="86"/>
    </row>
    <row r="8" spans="1:32" ht="18.899999999999999" customHeight="1">
      <c r="B8" s="136" t="s">
        <v>12</v>
      </c>
      <c r="C8" s="129"/>
      <c r="D8" s="129"/>
      <c r="E8" s="126"/>
      <c r="F8" s="138"/>
      <c r="G8" s="93"/>
      <c r="H8" s="86"/>
      <c r="J8" s="136" t="s">
        <v>12</v>
      </c>
      <c r="K8" s="129"/>
      <c r="L8" s="129"/>
      <c r="M8" s="126"/>
      <c r="N8" s="138"/>
      <c r="O8" s="93"/>
      <c r="P8" s="86"/>
      <c r="R8" s="136" t="s">
        <v>12</v>
      </c>
      <c r="S8" s="129"/>
      <c r="T8" s="129"/>
      <c r="U8" s="126"/>
      <c r="V8" s="138"/>
      <c r="W8" s="93"/>
      <c r="X8" s="86"/>
      <c r="Z8" s="136" t="s">
        <v>12</v>
      </c>
      <c r="AA8" s="129">
        <v>1</v>
      </c>
      <c r="AB8" s="129">
        <v>2</v>
      </c>
      <c r="AC8" s="126">
        <v>460</v>
      </c>
      <c r="AD8" s="138">
        <v>380</v>
      </c>
      <c r="AE8" s="93"/>
      <c r="AF8" s="86"/>
    </row>
    <row r="9" spans="1:32" ht="18.899999999999999" customHeight="1">
      <c r="B9" s="136" t="s">
        <v>13</v>
      </c>
      <c r="C9" s="129"/>
      <c r="D9" s="129"/>
      <c r="E9" s="126"/>
      <c r="F9" s="138"/>
      <c r="G9" s="93"/>
      <c r="H9" s="86"/>
      <c r="J9" s="136" t="s">
        <v>13</v>
      </c>
      <c r="K9" s="129"/>
      <c r="L9" s="129"/>
      <c r="M9" s="126"/>
      <c r="N9" s="138"/>
      <c r="O9" s="93"/>
      <c r="P9" s="86"/>
      <c r="R9" s="136" t="s">
        <v>13</v>
      </c>
      <c r="S9" s="129"/>
      <c r="T9" s="129"/>
      <c r="U9" s="126"/>
      <c r="V9" s="138"/>
      <c r="W9" s="93"/>
      <c r="X9" s="86"/>
      <c r="Z9" s="136" t="s">
        <v>13</v>
      </c>
      <c r="AA9" s="129"/>
      <c r="AB9" s="129"/>
      <c r="AC9" s="126"/>
      <c r="AD9" s="138"/>
      <c r="AE9" s="93"/>
      <c r="AF9" s="86"/>
    </row>
    <row r="10" spans="1:32" ht="18.899999999999999" customHeight="1">
      <c r="B10" s="136" t="s">
        <v>14</v>
      </c>
      <c r="C10" s="129"/>
      <c r="D10" s="129"/>
      <c r="E10" s="139"/>
      <c r="F10" s="138"/>
      <c r="G10" s="93"/>
      <c r="H10" s="86"/>
      <c r="J10" s="136" t="s">
        <v>14</v>
      </c>
      <c r="K10" s="129"/>
      <c r="L10" s="129"/>
      <c r="M10" s="139"/>
      <c r="N10" s="138"/>
      <c r="O10" s="93"/>
      <c r="P10" s="86"/>
      <c r="R10" s="136" t="s">
        <v>14</v>
      </c>
      <c r="S10" s="129"/>
      <c r="T10" s="129"/>
      <c r="U10" s="139"/>
      <c r="V10" s="138"/>
      <c r="W10" s="93"/>
      <c r="X10" s="86"/>
      <c r="Z10" s="136" t="s">
        <v>14</v>
      </c>
      <c r="AA10" s="129"/>
      <c r="AB10" s="129"/>
      <c r="AC10" s="139"/>
      <c r="AD10" s="138"/>
      <c r="AE10" s="93"/>
      <c r="AF10" s="86"/>
    </row>
    <row r="11" spans="1:32" ht="18.899999999999999" customHeight="1" thickBot="1">
      <c r="B11" s="224"/>
      <c r="C11" s="225"/>
      <c r="D11" s="225"/>
      <c r="E11" s="225"/>
      <c r="F11" s="225"/>
      <c r="G11" s="93"/>
      <c r="H11" s="86"/>
      <c r="J11" s="224"/>
      <c r="K11" s="225"/>
      <c r="L11" s="225"/>
      <c r="M11" s="225"/>
      <c r="N11" s="225"/>
      <c r="O11" s="93"/>
      <c r="P11" s="86"/>
      <c r="R11" s="224"/>
      <c r="S11" s="225"/>
      <c r="T11" s="225"/>
      <c r="U11" s="225"/>
      <c r="V11" s="225"/>
      <c r="W11" s="93"/>
      <c r="X11" s="86"/>
      <c r="Z11" s="224"/>
      <c r="AA11" s="225"/>
      <c r="AB11" s="225"/>
      <c r="AC11" s="225"/>
      <c r="AD11" s="225"/>
      <c r="AE11" s="93"/>
      <c r="AF11" s="86"/>
    </row>
    <row r="12" spans="1:32" ht="18.899999999999999" customHeight="1">
      <c r="B12" s="128" t="s">
        <v>15</v>
      </c>
      <c r="C12" s="129">
        <v>1</v>
      </c>
      <c r="D12" s="129">
        <v>1.5</v>
      </c>
      <c r="E12" s="176">
        <v>300</v>
      </c>
      <c r="F12" s="130">
        <v>390</v>
      </c>
      <c r="G12" s="93"/>
      <c r="H12" s="86"/>
      <c r="J12" s="128" t="s">
        <v>15</v>
      </c>
      <c r="K12" s="129">
        <v>1</v>
      </c>
      <c r="L12" s="129">
        <v>1.8</v>
      </c>
      <c r="M12" s="176">
        <v>300</v>
      </c>
      <c r="N12" s="130">
        <v>390</v>
      </c>
      <c r="O12" s="93"/>
      <c r="P12" s="86"/>
      <c r="R12" s="128" t="s">
        <v>15</v>
      </c>
      <c r="S12" s="129">
        <v>1</v>
      </c>
      <c r="T12" s="129">
        <v>0.3</v>
      </c>
      <c r="U12" s="176">
        <v>293.16000000000003</v>
      </c>
      <c r="V12" s="130">
        <v>483.16</v>
      </c>
      <c r="W12" s="93"/>
      <c r="X12" s="86"/>
      <c r="Z12" s="128" t="s">
        <v>15</v>
      </c>
      <c r="AA12" s="129">
        <v>1</v>
      </c>
      <c r="AB12" s="129">
        <v>1.5</v>
      </c>
      <c r="AC12" s="176">
        <v>390</v>
      </c>
      <c r="AD12" s="130">
        <v>420</v>
      </c>
      <c r="AE12" s="93"/>
      <c r="AF12" s="86"/>
    </row>
    <row r="13" spans="1:32" ht="18.899999999999999" customHeight="1">
      <c r="B13" s="128" t="s">
        <v>16</v>
      </c>
      <c r="C13" s="129">
        <v>3</v>
      </c>
      <c r="D13" s="129">
        <v>2</v>
      </c>
      <c r="E13" s="126">
        <v>320</v>
      </c>
      <c r="F13" s="130">
        <v>370</v>
      </c>
      <c r="G13" s="93"/>
      <c r="H13" s="86"/>
      <c r="J13" s="128" t="s">
        <v>16</v>
      </c>
      <c r="K13" s="129">
        <v>1</v>
      </c>
      <c r="L13" s="129">
        <v>4</v>
      </c>
      <c r="M13" s="126">
        <v>330</v>
      </c>
      <c r="N13" s="130">
        <v>370</v>
      </c>
      <c r="O13" s="93"/>
      <c r="P13" s="86"/>
      <c r="R13" s="128" t="s">
        <v>16</v>
      </c>
      <c r="S13" s="129">
        <v>1</v>
      </c>
      <c r="T13" s="129">
        <v>0.65</v>
      </c>
      <c r="U13" s="126">
        <v>393.16</v>
      </c>
      <c r="V13" s="130">
        <v>533.16</v>
      </c>
      <c r="W13" s="93"/>
      <c r="X13" s="86"/>
      <c r="Z13" s="128" t="s">
        <v>16</v>
      </c>
      <c r="AA13" s="129">
        <v>3</v>
      </c>
      <c r="AB13" s="129">
        <v>2</v>
      </c>
      <c r="AC13" s="126">
        <v>390</v>
      </c>
      <c r="AD13" s="130">
        <v>440</v>
      </c>
      <c r="AE13" s="93"/>
      <c r="AF13" s="86"/>
    </row>
    <row r="14" spans="1:32" ht="18.899999999999999" customHeight="1">
      <c r="B14" s="128" t="s">
        <v>17</v>
      </c>
      <c r="C14" s="129">
        <v>1</v>
      </c>
      <c r="D14" s="129">
        <v>2</v>
      </c>
      <c r="E14" s="126">
        <v>420</v>
      </c>
      <c r="F14" s="130">
        <v>450</v>
      </c>
      <c r="G14" s="93"/>
      <c r="H14" s="86"/>
      <c r="J14" s="128" t="s">
        <v>17</v>
      </c>
      <c r="K14" s="129"/>
      <c r="L14" s="129"/>
      <c r="M14" s="126"/>
      <c r="N14" s="130"/>
      <c r="O14" s="93"/>
      <c r="P14" s="86"/>
      <c r="R14" s="128" t="s">
        <v>17</v>
      </c>
      <c r="S14" s="129"/>
      <c r="T14" s="129"/>
      <c r="U14" s="126"/>
      <c r="V14" s="130"/>
      <c r="W14" s="93"/>
      <c r="X14" s="86"/>
      <c r="Z14" s="128" t="s">
        <v>17</v>
      </c>
      <c r="AA14" s="129">
        <v>1</v>
      </c>
      <c r="AB14" s="129">
        <v>2</v>
      </c>
      <c r="AC14" s="126">
        <v>420</v>
      </c>
      <c r="AD14" s="130">
        <v>450</v>
      </c>
      <c r="AE14" s="93"/>
      <c r="AF14" s="86"/>
    </row>
    <row r="15" spans="1:32" ht="18.899999999999999" customHeight="1">
      <c r="B15" s="128" t="s">
        <v>18</v>
      </c>
      <c r="C15" s="129"/>
      <c r="D15" s="129"/>
      <c r="E15" s="126"/>
      <c r="F15" s="130"/>
      <c r="G15" s="93"/>
      <c r="H15" s="86"/>
      <c r="J15" s="128" t="s">
        <v>18</v>
      </c>
      <c r="K15" s="129"/>
      <c r="L15" s="129"/>
      <c r="M15" s="126"/>
      <c r="N15" s="130"/>
      <c r="O15" s="93"/>
      <c r="P15" s="86"/>
      <c r="R15" s="128" t="s">
        <v>18</v>
      </c>
      <c r="S15" s="129"/>
      <c r="T15" s="129"/>
      <c r="U15" s="126"/>
      <c r="V15" s="130"/>
      <c r="W15" s="93"/>
      <c r="X15" s="86"/>
      <c r="Z15" s="128" t="s">
        <v>18</v>
      </c>
      <c r="AA15" s="129">
        <v>1</v>
      </c>
      <c r="AB15" s="129">
        <v>3</v>
      </c>
      <c r="AC15" s="126">
        <v>400</v>
      </c>
      <c r="AD15" s="130">
        <v>450</v>
      </c>
      <c r="AE15" s="93"/>
      <c r="AF15" s="86"/>
    </row>
    <row r="16" spans="1:32" ht="18.899999999999999" customHeight="1">
      <c r="B16" s="128" t="s">
        <v>19</v>
      </c>
      <c r="C16" s="129"/>
      <c r="D16" s="129"/>
      <c r="E16" s="126"/>
      <c r="F16" s="130"/>
      <c r="G16" s="93"/>
      <c r="H16" s="86"/>
      <c r="J16" s="128" t="s">
        <v>19</v>
      </c>
      <c r="K16" s="129"/>
      <c r="L16" s="129"/>
      <c r="M16" s="126"/>
      <c r="N16" s="130"/>
      <c r="O16" s="93"/>
      <c r="P16" s="86"/>
      <c r="R16" s="128" t="s">
        <v>19</v>
      </c>
      <c r="S16" s="129"/>
      <c r="T16" s="129"/>
      <c r="U16" s="126"/>
      <c r="V16" s="130"/>
      <c r="W16" s="93"/>
      <c r="X16" s="86"/>
      <c r="Z16" s="128" t="s">
        <v>19</v>
      </c>
      <c r="AA16" s="129">
        <v>1</v>
      </c>
      <c r="AB16" s="129">
        <v>4</v>
      </c>
      <c r="AC16" s="126">
        <v>410</v>
      </c>
      <c r="AD16" s="130">
        <v>460</v>
      </c>
      <c r="AE16" s="93"/>
      <c r="AF16" s="86"/>
    </row>
    <row r="17" spans="1:32" ht="18.899999999999999" customHeight="1">
      <c r="B17" s="131" t="s">
        <v>20</v>
      </c>
      <c r="C17" s="132"/>
      <c r="D17" s="132"/>
      <c r="E17" s="133"/>
      <c r="F17" s="134"/>
      <c r="G17" s="93"/>
      <c r="H17" s="86"/>
      <c r="J17" s="131" t="s">
        <v>20</v>
      </c>
      <c r="K17" s="132"/>
      <c r="L17" s="132"/>
      <c r="M17" s="133"/>
      <c r="N17" s="134"/>
      <c r="O17" s="93"/>
      <c r="P17" s="86"/>
      <c r="R17" s="131" t="s">
        <v>20</v>
      </c>
      <c r="S17" s="132"/>
      <c r="T17" s="132"/>
      <c r="U17" s="133"/>
      <c r="V17" s="134"/>
      <c r="W17" s="93"/>
      <c r="X17" s="86"/>
      <c r="Z17" s="131" t="s">
        <v>20</v>
      </c>
      <c r="AA17" s="132">
        <v>1</v>
      </c>
      <c r="AB17" s="132">
        <v>1</v>
      </c>
      <c r="AC17" s="133">
        <v>380</v>
      </c>
      <c r="AD17" s="134">
        <v>415</v>
      </c>
      <c r="AE17" s="93"/>
      <c r="AF17" s="86"/>
    </row>
    <row r="18" spans="1:32" ht="18.899999999999999" customHeight="1">
      <c r="B18" s="6"/>
      <c r="C18" s="7"/>
      <c r="D18" s="7"/>
      <c r="E18" s="7"/>
      <c r="F18" s="7"/>
      <c r="G18" s="7"/>
      <c r="H18" s="75"/>
      <c r="J18" s="6"/>
      <c r="K18" s="7"/>
      <c r="L18" s="7"/>
      <c r="M18" s="7"/>
      <c r="N18" s="7"/>
      <c r="O18" s="7"/>
      <c r="P18" s="75"/>
      <c r="R18" s="6"/>
      <c r="S18" s="7"/>
      <c r="T18" s="7"/>
      <c r="U18" s="7"/>
      <c r="V18" s="7"/>
      <c r="W18" s="7"/>
      <c r="X18" s="75"/>
      <c r="Z18" s="6"/>
      <c r="AA18" s="7"/>
      <c r="AB18" s="7"/>
      <c r="AC18" s="7"/>
      <c r="AD18" s="7"/>
      <c r="AE18" s="7"/>
      <c r="AF18" s="75"/>
    </row>
    <row r="19" spans="1:32" ht="13.5" customHeight="1"/>
    <row r="20" spans="1:32" ht="18.899999999999999" customHeight="1" thickBot="1">
      <c r="A20" s="94"/>
      <c r="B20" s="140" t="s">
        <v>83</v>
      </c>
      <c r="C20" s="122"/>
      <c r="D20" s="122"/>
      <c r="E20" s="122"/>
      <c r="F20" s="122"/>
      <c r="G20" s="122"/>
      <c r="H20" s="123"/>
      <c r="I20" s="94"/>
      <c r="J20" s="140" t="s">
        <v>84</v>
      </c>
      <c r="K20" s="122"/>
      <c r="L20" s="122"/>
      <c r="M20" s="122"/>
      <c r="N20" s="122"/>
      <c r="O20" s="122"/>
      <c r="P20" s="123"/>
      <c r="Q20" s="94"/>
      <c r="R20" s="140" t="s">
        <v>85</v>
      </c>
      <c r="S20" s="122"/>
      <c r="T20" s="122"/>
      <c r="U20" s="122"/>
      <c r="V20" s="122"/>
      <c r="W20" s="122"/>
      <c r="X20" s="123"/>
      <c r="Y20" s="94"/>
      <c r="Z20" s="140" t="s">
        <v>86</v>
      </c>
      <c r="AA20" s="122"/>
      <c r="AB20" s="122"/>
      <c r="AC20" s="122"/>
      <c r="AD20" s="122"/>
      <c r="AE20" s="122"/>
      <c r="AF20" s="123"/>
    </row>
    <row r="21" spans="1:32" ht="21" customHeight="1">
      <c r="B21" s="321" t="s">
        <v>97</v>
      </c>
      <c r="C21" s="114" t="s">
        <v>21</v>
      </c>
      <c r="D21" s="114" t="s">
        <v>23</v>
      </c>
      <c r="E21" s="114" t="s">
        <v>25</v>
      </c>
      <c r="F21" s="115" t="s">
        <v>27</v>
      </c>
      <c r="G21" s="124"/>
      <c r="H21" s="391" t="s">
        <v>95</v>
      </c>
      <c r="J21" s="321" t="s">
        <v>97</v>
      </c>
      <c r="K21" s="114" t="s">
        <v>21</v>
      </c>
      <c r="L21" s="114" t="s">
        <v>23</v>
      </c>
      <c r="M21" s="114" t="s">
        <v>25</v>
      </c>
      <c r="N21" s="115" t="s">
        <v>27</v>
      </c>
      <c r="O21" s="124"/>
      <c r="P21" s="391" t="s">
        <v>95</v>
      </c>
      <c r="R21" s="321" t="s">
        <v>97</v>
      </c>
      <c r="S21" s="114" t="s">
        <v>21</v>
      </c>
      <c r="T21" s="114" t="s">
        <v>23</v>
      </c>
      <c r="U21" s="114" t="s">
        <v>25</v>
      </c>
      <c r="V21" s="115" t="s">
        <v>27</v>
      </c>
      <c r="W21" s="124"/>
      <c r="X21" s="391" t="s">
        <v>95</v>
      </c>
      <c r="Z21" s="321" t="s">
        <v>97</v>
      </c>
      <c r="AA21" s="114" t="s">
        <v>21</v>
      </c>
      <c r="AB21" s="114" t="s">
        <v>23</v>
      </c>
      <c r="AC21" s="114" t="s">
        <v>25</v>
      </c>
      <c r="AD21" s="115" t="s">
        <v>27</v>
      </c>
      <c r="AE21" s="124"/>
      <c r="AF21" s="391" t="s">
        <v>95</v>
      </c>
    </row>
    <row r="22" spans="1:32" ht="26.25" customHeight="1" thickBot="1">
      <c r="B22" s="322" t="s">
        <v>96</v>
      </c>
      <c r="C22" s="219" t="s">
        <v>22</v>
      </c>
      <c r="D22" s="219" t="s">
        <v>24</v>
      </c>
      <c r="E22" s="219" t="s">
        <v>26</v>
      </c>
      <c r="F22" s="323" t="s">
        <v>26</v>
      </c>
      <c r="G22" s="93"/>
      <c r="H22" s="392"/>
      <c r="J22" s="322" t="s">
        <v>96</v>
      </c>
      <c r="K22" s="219" t="s">
        <v>22</v>
      </c>
      <c r="L22" s="219" t="s">
        <v>24</v>
      </c>
      <c r="M22" s="219" t="s">
        <v>26</v>
      </c>
      <c r="N22" s="323" t="s">
        <v>26</v>
      </c>
      <c r="O22" s="93"/>
      <c r="P22" s="392"/>
      <c r="R22" s="322" t="s">
        <v>96</v>
      </c>
      <c r="S22" s="219" t="s">
        <v>22</v>
      </c>
      <c r="T22" s="219" t="s">
        <v>24</v>
      </c>
      <c r="U22" s="219" t="s">
        <v>26</v>
      </c>
      <c r="V22" s="323" t="s">
        <v>26</v>
      </c>
      <c r="W22" s="93"/>
      <c r="X22" s="392"/>
      <c r="Z22" s="322" t="s">
        <v>96</v>
      </c>
      <c r="AA22" s="219" t="s">
        <v>22</v>
      </c>
      <c r="AB22" s="219" t="s">
        <v>24</v>
      </c>
      <c r="AC22" s="219" t="s">
        <v>26</v>
      </c>
      <c r="AD22" s="323" t="s">
        <v>26</v>
      </c>
      <c r="AE22" s="93"/>
      <c r="AF22" s="392"/>
    </row>
    <row r="23" spans="1:32" ht="18.899999999999999" customHeight="1">
      <c r="B23" s="136" t="s">
        <v>9</v>
      </c>
      <c r="C23" s="129">
        <v>3.5</v>
      </c>
      <c r="D23" s="129">
        <v>1</v>
      </c>
      <c r="E23" s="176">
        <v>420</v>
      </c>
      <c r="F23" s="138">
        <v>400</v>
      </c>
      <c r="G23" s="93"/>
      <c r="H23" s="116">
        <v>30</v>
      </c>
      <c r="J23" s="136" t="s">
        <v>9</v>
      </c>
      <c r="K23" s="129">
        <v>1</v>
      </c>
      <c r="L23" s="129">
        <v>1</v>
      </c>
      <c r="M23" s="176">
        <v>420</v>
      </c>
      <c r="N23" s="138">
        <v>380</v>
      </c>
      <c r="O23" s="93"/>
      <c r="P23" s="116">
        <v>20</v>
      </c>
      <c r="R23" s="136" t="s">
        <v>9</v>
      </c>
      <c r="S23" s="129">
        <v>1</v>
      </c>
      <c r="T23" s="129">
        <v>1</v>
      </c>
      <c r="U23" s="176">
        <v>420</v>
      </c>
      <c r="V23" s="138">
        <v>410</v>
      </c>
      <c r="W23" s="93"/>
      <c r="X23" s="116">
        <v>10</v>
      </c>
      <c r="Z23" s="136" t="s">
        <v>9</v>
      </c>
      <c r="AA23" s="129">
        <v>1</v>
      </c>
      <c r="AB23" s="129">
        <v>1</v>
      </c>
      <c r="AC23" s="176">
        <v>420</v>
      </c>
      <c r="AD23" s="138">
        <v>380</v>
      </c>
      <c r="AE23" s="93"/>
      <c r="AF23" s="116">
        <v>10</v>
      </c>
    </row>
    <row r="24" spans="1:32" ht="18.899999999999999" customHeight="1">
      <c r="B24" s="136" t="s">
        <v>10</v>
      </c>
      <c r="C24" s="129">
        <v>2</v>
      </c>
      <c r="D24" s="129">
        <v>1.5</v>
      </c>
      <c r="E24" s="126">
        <v>530</v>
      </c>
      <c r="F24" s="138">
        <v>390</v>
      </c>
      <c r="G24" s="93"/>
      <c r="H24" s="86"/>
      <c r="J24" s="136" t="s">
        <v>10</v>
      </c>
      <c r="K24" s="129">
        <v>2</v>
      </c>
      <c r="L24" s="129">
        <v>1.5</v>
      </c>
      <c r="M24" s="126">
        <v>380</v>
      </c>
      <c r="N24" s="138">
        <v>380</v>
      </c>
      <c r="O24" s="93"/>
      <c r="P24" s="86"/>
      <c r="R24" s="136" t="s">
        <v>10</v>
      </c>
      <c r="S24" s="129">
        <v>2</v>
      </c>
      <c r="T24" s="129">
        <v>1.5</v>
      </c>
      <c r="U24" s="126">
        <v>510</v>
      </c>
      <c r="V24" s="138">
        <v>430</v>
      </c>
      <c r="W24" s="93"/>
      <c r="X24" s="86"/>
      <c r="Z24" s="136" t="s">
        <v>10</v>
      </c>
      <c r="AA24" s="129">
        <v>2</v>
      </c>
      <c r="AB24" s="129">
        <v>1.5</v>
      </c>
      <c r="AC24" s="126">
        <v>430</v>
      </c>
      <c r="AD24" s="138">
        <v>390</v>
      </c>
      <c r="AE24" s="93"/>
      <c r="AF24" s="86"/>
    </row>
    <row r="25" spans="1:32" ht="18.899999999999999" customHeight="1">
      <c r="B25" s="136" t="s">
        <v>11</v>
      </c>
      <c r="C25" s="129">
        <v>1</v>
      </c>
      <c r="D25" s="129">
        <v>1.5</v>
      </c>
      <c r="E25" s="126">
        <v>590</v>
      </c>
      <c r="F25" s="138">
        <v>400</v>
      </c>
      <c r="G25" s="93"/>
      <c r="H25" s="86"/>
      <c r="J25" s="136" t="s">
        <v>11</v>
      </c>
      <c r="K25" s="129">
        <v>1</v>
      </c>
      <c r="L25" s="129">
        <v>4</v>
      </c>
      <c r="M25" s="126">
        <v>450</v>
      </c>
      <c r="N25" s="138">
        <v>400</v>
      </c>
      <c r="O25" s="93"/>
      <c r="P25" s="86"/>
      <c r="R25" s="136" t="s">
        <v>11</v>
      </c>
      <c r="S25" s="129">
        <v>1</v>
      </c>
      <c r="T25" s="129">
        <v>3.5</v>
      </c>
      <c r="U25" s="126">
        <v>450</v>
      </c>
      <c r="V25" s="138">
        <v>400</v>
      </c>
      <c r="W25" s="93"/>
      <c r="X25" s="86"/>
      <c r="Z25" s="136" t="s">
        <v>11</v>
      </c>
      <c r="AA25" s="129">
        <v>1</v>
      </c>
      <c r="AB25" s="129">
        <v>4</v>
      </c>
      <c r="AC25" s="126">
        <v>410</v>
      </c>
      <c r="AD25" s="138">
        <v>400</v>
      </c>
      <c r="AE25" s="93"/>
      <c r="AF25" s="86"/>
    </row>
    <row r="26" spans="1:32" ht="18.899999999999999" customHeight="1">
      <c r="B26" s="136" t="s">
        <v>12</v>
      </c>
      <c r="C26" s="129">
        <v>1</v>
      </c>
      <c r="D26" s="129">
        <v>2</v>
      </c>
      <c r="E26" s="126">
        <v>460</v>
      </c>
      <c r="F26" s="138">
        <v>395</v>
      </c>
      <c r="G26" s="93"/>
      <c r="H26" s="86"/>
      <c r="J26" s="136" t="s">
        <v>12</v>
      </c>
      <c r="K26" s="129">
        <v>1</v>
      </c>
      <c r="L26" s="129">
        <v>2</v>
      </c>
      <c r="M26" s="126">
        <v>470</v>
      </c>
      <c r="N26" s="138">
        <v>410</v>
      </c>
      <c r="O26" s="93"/>
      <c r="P26" s="86"/>
      <c r="R26" s="136" t="s">
        <v>12</v>
      </c>
      <c r="S26" s="129">
        <v>1</v>
      </c>
      <c r="T26" s="129">
        <v>2</v>
      </c>
      <c r="U26" s="126">
        <v>470</v>
      </c>
      <c r="V26" s="138">
        <v>410</v>
      </c>
      <c r="W26" s="93"/>
      <c r="X26" s="86"/>
      <c r="Z26" s="136" t="s">
        <v>12</v>
      </c>
      <c r="AA26" s="129">
        <v>1</v>
      </c>
      <c r="AB26" s="129">
        <v>2</v>
      </c>
      <c r="AC26" s="126">
        <v>460</v>
      </c>
      <c r="AD26" s="138">
        <v>380</v>
      </c>
      <c r="AE26" s="93"/>
      <c r="AF26" s="86"/>
    </row>
    <row r="27" spans="1:32" ht="18.899999999999999" customHeight="1">
      <c r="B27" s="136" t="s">
        <v>13</v>
      </c>
      <c r="C27" s="129"/>
      <c r="D27" s="129"/>
      <c r="E27" s="126"/>
      <c r="F27" s="138"/>
      <c r="G27" s="93"/>
      <c r="H27" s="86"/>
      <c r="J27" s="136" t="s">
        <v>13</v>
      </c>
      <c r="K27" s="129"/>
      <c r="L27" s="129"/>
      <c r="M27" s="126"/>
      <c r="N27" s="138"/>
      <c r="O27" s="93"/>
      <c r="P27" s="86"/>
      <c r="R27" s="136" t="s">
        <v>13</v>
      </c>
      <c r="S27" s="129">
        <v>1</v>
      </c>
      <c r="T27" s="129">
        <v>1.5</v>
      </c>
      <c r="U27" s="126">
        <v>480</v>
      </c>
      <c r="V27" s="138">
        <v>430</v>
      </c>
      <c r="W27" s="93"/>
      <c r="X27" s="86"/>
      <c r="Z27" s="136" t="s">
        <v>13</v>
      </c>
      <c r="AA27" s="129">
        <v>1</v>
      </c>
      <c r="AB27" s="129">
        <v>1.5</v>
      </c>
      <c r="AC27" s="126">
        <v>465</v>
      </c>
      <c r="AD27" s="138">
        <v>410</v>
      </c>
      <c r="AE27" s="93"/>
      <c r="AF27" s="86"/>
    </row>
    <row r="28" spans="1:32" ht="18.899999999999999" customHeight="1">
      <c r="B28" s="136" t="s">
        <v>14</v>
      </c>
      <c r="C28" s="129"/>
      <c r="D28" s="129"/>
      <c r="E28" s="139"/>
      <c r="F28" s="138"/>
      <c r="G28" s="93"/>
      <c r="H28" s="86"/>
      <c r="J28" s="136" t="s">
        <v>14</v>
      </c>
      <c r="K28" s="129"/>
      <c r="L28" s="129"/>
      <c r="M28" s="139"/>
      <c r="N28" s="138"/>
      <c r="O28" s="93"/>
      <c r="P28" s="86"/>
      <c r="R28" s="136" t="s">
        <v>14</v>
      </c>
      <c r="S28" s="129">
        <v>1</v>
      </c>
      <c r="T28" s="129">
        <v>2.5</v>
      </c>
      <c r="U28" s="139">
        <v>430</v>
      </c>
      <c r="V28" s="138">
        <v>390</v>
      </c>
      <c r="W28" s="93"/>
      <c r="X28" s="86"/>
      <c r="Z28" s="136" t="s">
        <v>14</v>
      </c>
      <c r="AA28" s="129">
        <v>1</v>
      </c>
      <c r="AB28" s="129">
        <v>3</v>
      </c>
      <c r="AC28" s="139">
        <v>503</v>
      </c>
      <c r="AD28" s="138">
        <v>450</v>
      </c>
      <c r="AE28" s="93"/>
      <c r="AF28" s="86"/>
    </row>
    <row r="29" spans="1:32" ht="18.899999999999999" customHeight="1" thickBot="1">
      <c r="B29" s="224"/>
      <c r="C29" s="225"/>
      <c r="D29" s="225"/>
      <c r="E29" s="225"/>
      <c r="F29" s="225"/>
      <c r="G29" s="93"/>
      <c r="H29" s="86"/>
      <c r="J29" s="224"/>
      <c r="K29" s="225"/>
      <c r="L29" s="225"/>
      <c r="M29" s="225"/>
      <c r="N29" s="225"/>
      <c r="O29" s="93"/>
      <c r="P29" s="86"/>
      <c r="R29" s="224"/>
      <c r="S29" s="225"/>
      <c r="T29" s="225"/>
      <c r="U29" s="225"/>
      <c r="V29" s="225"/>
      <c r="W29" s="93"/>
      <c r="X29" s="86"/>
      <c r="Z29" s="224"/>
      <c r="AA29" s="225"/>
      <c r="AB29" s="225"/>
      <c r="AC29" s="225"/>
      <c r="AD29" s="225"/>
      <c r="AE29" s="93"/>
      <c r="AF29" s="86"/>
    </row>
    <row r="30" spans="1:32" ht="18.899999999999999" customHeight="1">
      <c r="B30" s="128" t="s">
        <v>15</v>
      </c>
      <c r="C30" s="129">
        <v>1</v>
      </c>
      <c r="D30" s="129">
        <v>1.5</v>
      </c>
      <c r="E30" s="176">
        <v>390</v>
      </c>
      <c r="F30" s="130">
        <v>420</v>
      </c>
      <c r="G30" s="93"/>
      <c r="H30" s="86"/>
      <c r="J30" s="128" t="s">
        <v>15</v>
      </c>
      <c r="K30" s="129">
        <v>1</v>
      </c>
      <c r="L30" s="129">
        <v>1.5</v>
      </c>
      <c r="M30" s="176">
        <v>390</v>
      </c>
      <c r="N30" s="130">
        <v>420</v>
      </c>
      <c r="O30" s="93"/>
      <c r="P30" s="86"/>
      <c r="R30" s="128" t="s">
        <v>15</v>
      </c>
      <c r="S30" s="129">
        <v>1</v>
      </c>
      <c r="T30" s="129">
        <v>1.5</v>
      </c>
      <c r="U30" s="176">
        <v>390</v>
      </c>
      <c r="V30" s="130">
        <v>420</v>
      </c>
      <c r="W30" s="93"/>
      <c r="X30" s="86"/>
      <c r="Z30" s="128" t="s">
        <v>15</v>
      </c>
      <c r="AA30" s="129">
        <v>1</v>
      </c>
      <c r="AB30" s="129">
        <v>1.5</v>
      </c>
      <c r="AC30" s="176">
        <v>390</v>
      </c>
      <c r="AD30" s="130">
        <v>420</v>
      </c>
      <c r="AE30" s="93"/>
      <c r="AF30" s="86"/>
    </row>
    <row r="31" spans="1:32" ht="18.899999999999999" customHeight="1">
      <c r="B31" s="128" t="s">
        <v>16</v>
      </c>
      <c r="C31" s="129">
        <v>3</v>
      </c>
      <c r="D31" s="129">
        <v>2</v>
      </c>
      <c r="E31" s="126">
        <v>390</v>
      </c>
      <c r="F31" s="130">
        <v>440</v>
      </c>
      <c r="G31" s="93"/>
      <c r="H31" s="86"/>
      <c r="J31" s="128" t="s">
        <v>16</v>
      </c>
      <c r="K31" s="129">
        <v>3</v>
      </c>
      <c r="L31" s="129">
        <v>2</v>
      </c>
      <c r="M31" s="126">
        <v>390</v>
      </c>
      <c r="N31" s="130">
        <v>440</v>
      </c>
      <c r="O31" s="93"/>
      <c r="P31" s="86"/>
      <c r="R31" s="128" t="s">
        <v>16</v>
      </c>
      <c r="S31" s="129">
        <v>3</v>
      </c>
      <c r="T31" s="129">
        <v>2</v>
      </c>
      <c r="U31" s="126">
        <v>390</v>
      </c>
      <c r="V31" s="130">
        <v>440</v>
      </c>
      <c r="W31" s="93"/>
      <c r="X31" s="86"/>
      <c r="Z31" s="128" t="s">
        <v>16</v>
      </c>
      <c r="AA31" s="129">
        <v>3</v>
      </c>
      <c r="AB31" s="129">
        <v>2</v>
      </c>
      <c r="AC31" s="126">
        <v>390</v>
      </c>
      <c r="AD31" s="130">
        <v>440</v>
      </c>
      <c r="AE31" s="93"/>
      <c r="AF31" s="86"/>
    </row>
    <row r="32" spans="1:32" ht="18.899999999999999" customHeight="1">
      <c r="B32" s="128" t="s">
        <v>17</v>
      </c>
      <c r="C32" s="129">
        <v>1</v>
      </c>
      <c r="D32" s="129">
        <v>2</v>
      </c>
      <c r="E32" s="126">
        <v>420</v>
      </c>
      <c r="F32" s="130">
        <v>450</v>
      </c>
      <c r="G32" s="93"/>
      <c r="H32" s="86"/>
      <c r="J32" s="128" t="s">
        <v>17</v>
      </c>
      <c r="K32" s="129">
        <v>1</v>
      </c>
      <c r="L32" s="129">
        <v>2</v>
      </c>
      <c r="M32" s="126">
        <v>420</v>
      </c>
      <c r="N32" s="130">
        <v>450</v>
      </c>
      <c r="O32" s="93"/>
      <c r="P32" s="86"/>
      <c r="R32" s="128" t="s">
        <v>17</v>
      </c>
      <c r="S32" s="129">
        <v>1</v>
      </c>
      <c r="T32" s="129">
        <v>2</v>
      </c>
      <c r="U32" s="126">
        <v>420</v>
      </c>
      <c r="V32" s="130">
        <v>450</v>
      </c>
      <c r="W32" s="93"/>
      <c r="X32" s="86"/>
      <c r="Z32" s="128" t="s">
        <v>17</v>
      </c>
      <c r="AA32" s="129">
        <v>1</v>
      </c>
      <c r="AB32" s="129">
        <v>2</v>
      </c>
      <c r="AC32" s="126">
        <v>420</v>
      </c>
      <c r="AD32" s="130">
        <v>450</v>
      </c>
      <c r="AE32" s="93"/>
      <c r="AF32" s="86"/>
    </row>
    <row r="33" spans="2:32" ht="18.899999999999999" customHeight="1">
      <c r="B33" s="128" t="s">
        <v>18</v>
      </c>
      <c r="C33" s="129">
        <v>1</v>
      </c>
      <c r="D33" s="129">
        <v>3</v>
      </c>
      <c r="E33" s="126">
        <v>400</v>
      </c>
      <c r="F33" s="130">
        <v>450</v>
      </c>
      <c r="G33" s="93"/>
      <c r="H33" s="86"/>
      <c r="J33" s="128" t="s">
        <v>18</v>
      </c>
      <c r="K33" s="129">
        <v>1</v>
      </c>
      <c r="L33" s="129">
        <v>3</v>
      </c>
      <c r="M33" s="126">
        <v>400</v>
      </c>
      <c r="N33" s="130">
        <v>450</v>
      </c>
      <c r="O33" s="93"/>
      <c r="P33" s="86"/>
      <c r="R33" s="128" t="s">
        <v>18</v>
      </c>
      <c r="S33" s="129">
        <v>1</v>
      </c>
      <c r="T33" s="129">
        <v>3</v>
      </c>
      <c r="U33" s="126">
        <v>400</v>
      </c>
      <c r="V33" s="130">
        <v>450</v>
      </c>
      <c r="W33" s="93"/>
      <c r="X33" s="86"/>
      <c r="Z33" s="128" t="s">
        <v>18</v>
      </c>
      <c r="AA33" s="129">
        <v>1</v>
      </c>
      <c r="AB33" s="129">
        <v>3</v>
      </c>
      <c r="AC33" s="126">
        <v>400</v>
      </c>
      <c r="AD33" s="130">
        <v>450</v>
      </c>
      <c r="AE33" s="93"/>
      <c r="AF33" s="86"/>
    </row>
    <row r="34" spans="2:32" ht="18.899999999999999" customHeight="1">
      <c r="B34" s="128" t="s">
        <v>19</v>
      </c>
      <c r="C34" s="129">
        <v>1</v>
      </c>
      <c r="D34" s="129">
        <v>4</v>
      </c>
      <c r="E34" s="126">
        <v>410</v>
      </c>
      <c r="F34" s="130">
        <v>460</v>
      </c>
      <c r="G34" s="93"/>
      <c r="H34" s="86"/>
      <c r="J34" s="128" t="s">
        <v>19</v>
      </c>
      <c r="K34" s="129">
        <v>1</v>
      </c>
      <c r="L34" s="129">
        <v>4</v>
      </c>
      <c r="M34" s="126">
        <v>410</v>
      </c>
      <c r="N34" s="130">
        <v>460</v>
      </c>
      <c r="O34" s="93"/>
      <c r="P34" s="86"/>
      <c r="R34" s="128" t="s">
        <v>19</v>
      </c>
      <c r="S34" s="129">
        <v>1</v>
      </c>
      <c r="T34" s="129">
        <v>4</v>
      </c>
      <c r="U34" s="126">
        <v>410</v>
      </c>
      <c r="V34" s="130">
        <v>460</v>
      </c>
      <c r="W34" s="93"/>
      <c r="X34" s="86"/>
      <c r="Z34" s="128" t="s">
        <v>19</v>
      </c>
      <c r="AA34" s="129">
        <v>1</v>
      </c>
      <c r="AB34" s="129">
        <v>4</v>
      </c>
      <c r="AC34" s="126">
        <v>410</v>
      </c>
      <c r="AD34" s="130">
        <v>460</v>
      </c>
      <c r="AE34" s="93"/>
      <c r="AF34" s="86"/>
    </row>
    <row r="35" spans="2:32" ht="18.899999999999999" customHeight="1">
      <c r="B35" s="131" t="s">
        <v>20</v>
      </c>
      <c r="C35" s="132"/>
      <c r="D35" s="132"/>
      <c r="E35" s="133"/>
      <c r="F35" s="134"/>
      <c r="G35" s="93"/>
      <c r="H35" s="86"/>
      <c r="J35" s="131" t="s">
        <v>20</v>
      </c>
      <c r="K35" s="132">
        <v>1</v>
      </c>
      <c r="L35" s="132">
        <v>1</v>
      </c>
      <c r="M35" s="133">
        <v>380</v>
      </c>
      <c r="N35" s="134">
        <v>410</v>
      </c>
      <c r="O35" s="93"/>
      <c r="P35" s="86"/>
      <c r="R35" s="131" t="s">
        <v>20</v>
      </c>
      <c r="S35" s="132">
        <v>1</v>
      </c>
      <c r="T35" s="132">
        <v>1</v>
      </c>
      <c r="U35" s="133">
        <v>380</v>
      </c>
      <c r="V35" s="134">
        <v>490</v>
      </c>
      <c r="W35" s="93"/>
      <c r="X35" s="86"/>
      <c r="Z35" s="131" t="s">
        <v>20</v>
      </c>
      <c r="AA35" s="132">
        <v>1</v>
      </c>
      <c r="AB35" s="132">
        <v>1</v>
      </c>
      <c r="AC35" s="133">
        <v>380</v>
      </c>
      <c r="AD35" s="134">
        <v>415</v>
      </c>
      <c r="AE35" s="93"/>
      <c r="AF35" s="86"/>
    </row>
    <row r="36" spans="2:32" ht="18.899999999999999" customHeight="1">
      <c r="B36" s="6"/>
      <c r="C36" s="7"/>
      <c r="D36" s="7"/>
      <c r="E36" s="7"/>
      <c r="F36" s="7"/>
      <c r="G36" s="7"/>
      <c r="H36" s="75"/>
      <c r="J36" s="6"/>
      <c r="K36" s="7"/>
      <c r="L36" s="7"/>
      <c r="M36" s="7"/>
      <c r="N36" s="7"/>
      <c r="O36" s="7"/>
      <c r="P36" s="75"/>
      <c r="R36" s="6"/>
      <c r="S36" s="7"/>
      <c r="T36" s="7"/>
      <c r="U36" s="7"/>
      <c r="V36" s="7"/>
      <c r="W36" s="7"/>
      <c r="X36" s="75"/>
      <c r="Z36" s="6"/>
      <c r="AA36" s="7"/>
      <c r="AB36" s="7"/>
      <c r="AC36" s="7"/>
      <c r="AD36" s="7"/>
      <c r="AE36" s="7"/>
      <c r="AF36" s="75"/>
    </row>
    <row r="37" spans="2:32" ht="18.899999999999999" customHeight="1"/>
    <row r="38" spans="2:32" ht="18.899999999999999" customHeight="1"/>
    <row r="39" spans="2:32" ht="18.899999999999999" customHeight="1"/>
    <row r="40" spans="2:32" ht="18.899999999999999" customHeight="1"/>
    <row r="41" spans="2:32" ht="18.899999999999999" customHeight="1"/>
    <row r="42" spans="2:32" ht="18.899999999999999" customHeight="1"/>
    <row r="43" spans="2:32" ht="18.899999999999999" customHeight="1"/>
    <row r="44" spans="2:32" ht="18.899999999999999" customHeight="1"/>
    <row r="45" spans="2:32" ht="18.899999999999999" customHeight="1"/>
    <row r="46" spans="2:32" ht="18.899999999999999" customHeight="1"/>
  </sheetData>
  <mergeCells count="8">
    <mergeCell ref="H3:H4"/>
    <mergeCell ref="P3:P4"/>
    <mergeCell ref="X3:X4"/>
    <mergeCell ref="AF3:AF4"/>
    <mergeCell ref="H21:H22"/>
    <mergeCell ref="P21:P22"/>
    <mergeCell ref="X21:X22"/>
    <mergeCell ref="AF21:AF22"/>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sheetPr codeName="Foglio1"/>
  <dimension ref="A1:CZ688"/>
  <sheetViews>
    <sheetView zoomScale="55" zoomScaleNormal="55" workbookViewId="0">
      <selection activeCell="A19" sqref="A19"/>
    </sheetView>
  </sheetViews>
  <sheetFormatPr defaultColWidth="9.109375" defaultRowHeight="14.4"/>
  <cols>
    <col min="1" max="1" width="10.33203125" style="8" customWidth="1"/>
    <col min="2" max="2" width="21.5546875" style="8" customWidth="1"/>
    <col min="3" max="3" width="11.6640625" style="8" customWidth="1"/>
    <col min="4" max="4" width="10.6640625" style="8" customWidth="1"/>
    <col min="5" max="5" width="9.88671875" style="8" customWidth="1"/>
    <col min="6" max="7" width="10.44140625" style="8" customWidth="1"/>
    <col min="8" max="8" width="12.109375" style="8" customWidth="1"/>
    <col min="9" max="9" width="10.6640625" style="8" customWidth="1"/>
    <col min="10" max="10" width="13.88671875" style="8" customWidth="1"/>
    <col min="11" max="11" width="11.33203125" style="8" customWidth="1"/>
    <col min="12" max="12" width="12" style="8" customWidth="1"/>
    <col min="13" max="13" width="8.88671875" style="8" customWidth="1"/>
    <col min="14" max="14" width="8.6640625" style="8" customWidth="1"/>
    <col min="15" max="15" width="10" style="8" customWidth="1"/>
    <col min="16" max="16" width="9.109375" style="8" customWidth="1"/>
    <col min="17" max="17" width="9.44140625" style="8" customWidth="1"/>
    <col min="18" max="18" width="11.5546875" style="8" customWidth="1"/>
    <col min="19" max="19" width="11.5546875" style="8" bestFit="1" customWidth="1"/>
    <col min="20" max="21" width="8.109375" style="8" customWidth="1"/>
    <col min="22" max="22" width="8.5546875" style="8" customWidth="1"/>
    <col min="23" max="23" width="9" style="8" customWidth="1"/>
    <col min="24" max="24" width="11.88671875" style="8" customWidth="1"/>
    <col min="25" max="25" width="13.33203125" style="8" customWidth="1"/>
    <col min="26" max="28" width="9.109375" style="8"/>
    <col min="29" max="29" width="9.5546875" style="8" bestFit="1" customWidth="1"/>
    <col min="30" max="33" width="9.109375" style="8"/>
    <col min="34" max="34" width="13.88671875" style="8" customWidth="1"/>
    <col min="35" max="36" width="9.109375" style="8"/>
    <col min="37" max="37" width="12.5546875" style="8" bestFit="1" customWidth="1"/>
    <col min="38" max="40" width="9.109375" style="8"/>
    <col min="41" max="41" width="9.88671875" style="8" customWidth="1"/>
    <col min="42" max="48" width="9.109375" style="8"/>
    <col min="49" max="49" width="10.6640625" style="8" bestFit="1" customWidth="1"/>
    <col min="50" max="50" width="9.88671875" style="8" customWidth="1"/>
    <col min="51" max="52" width="9.109375" style="8"/>
    <col min="53" max="53" width="10.109375" style="8" customWidth="1"/>
    <col min="54" max="58" width="9.109375" style="8"/>
    <col min="59" max="59" width="11" style="8" customWidth="1"/>
    <col min="60" max="60" width="9.33203125" style="8" customWidth="1"/>
    <col min="61" max="61" width="10.109375" style="8" customWidth="1"/>
    <col min="62" max="63" width="9.109375" style="8"/>
    <col min="64" max="64" width="11.5546875" style="8" customWidth="1"/>
    <col min="65" max="65" width="9.109375" style="8"/>
    <col min="66" max="66" width="11" style="8" bestFit="1" customWidth="1"/>
    <col min="67" max="67" width="9.109375" style="8"/>
    <col min="68" max="68" width="10.6640625" style="8" customWidth="1"/>
    <col min="69" max="72" width="9.109375" style="8"/>
    <col min="73" max="73" width="12.33203125" style="8" customWidth="1"/>
    <col min="74" max="16384" width="9.109375" style="8"/>
  </cols>
  <sheetData>
    <row r="1" spans="1:30" ht="15" thickBot="1">
      <c r="B1" s="1"/>
    </row>
    <row r="2" spans="1:30" ht="21.6" thickBot="1">
      <c r="A2" s="110" t="s">
        <v>8</v>
      </c>
      <c r="B2" s="140" t="str">
        <f>+p_a_IN_OUT!B5</f>
        <v>EX-2</v>
      </c>
      <c r="C2" s="122"/>
      <c r="D2" s="122"/>
      <c r="E2" s="122"/>
      <c r="F2" s="122"/>
      <c r="G2" s="122"/>
      <c r="H2" s="123"/>
      <c r="J2" s="117" t="s">
        <v>28</v>
      </c>
      <c r="K2" s="298"/>
      <c r="L2" s="299"/>
      <c r="M2" s="299"/>
      <c r="N2" s="299"/>
      <c r="O2" s="299"/>
      <c r="P2" s="299"/>
      <c r="Q2" s="299"/>
      <c r="R2" s="299"/>
      <c r="S2" s="299"/>
      <c r="T2" s="299"/>
      <c r="U2" s="299"/>
      <c r="V2" s="299"/>
      <c r="W2" s="299"/>
      <c r="X2" s="299"/>
      <c r="Y2" s="299"/>
      <c r="Z2" s="299"/>
      <c r="AA2" s="299"/>
      <c r="AB2" s="299"/>
      <c r="AC2" s="299"/>
      <c r="AD2" s="300"/>
    </row>
    <row r="3" spans="1:30" ht="15.6">
      <c r="A3" s="2"/>
      <c r="B3" s="112" t="str">
        <f>+p_a_IN_OUT!B6</f>
        <v>ID</v>
      </c>
      <c r="C3" s="113" t="str">
        <f>+p_a_IN_OUT!C6</f>
        <v xml:space="preserve">cp </v>
      </c>
      <c r="D3" s="113" t="str">
        <f>+p_a_IN_OUT!D6</f>
        <v>m</v>
      </c>
      <c r="E3" s="113" t="str">
        <f>+p_a_IN_OUT!E6</f>
        <v>T_i</v>
      </c>
      <c r="F3" s="113" t="str">
        <f>+p_a_IN_OUT!F6</f>
        <v>T_u</v>
      </c>
      <c r="G3" s="124"/>
      <c r="H3" s="125" t="str">
        <f>+p_a_IN_OUT!H6</f>
        <v>∆T    PINCH</v>
      </c>
      <c r="J3" s="27" t="s">
        <v>0</v>
      </c>
      <c r="K3" s="67" t="s">
        <v>34</v>
      </c>
      <c r="L3" s="67" t="s">
        <v>29</v>
      </c>
      <c r="M3" s="67" t="s">
        <v>31</v>
      </c>
      <c r="N3" s="67" t="s">
        <v>32</v>
      </c>
      <c r="O3" s="4"/>
      <c r="P3" s="93" t="s">
        <v>29</v>
      </c>
      <c r="Q3" s="93" t="s">
        <v>31</v>
      </c>
      <c r="R3" s="93" t="s">
        <v>29</v>
      </c>
      <c r="S3" s="93" t="s">
        <v>31</v>
      </c>
      <c r="T3" s="93"/>
      <c r="U3" s="93"/>
      <c r="V3" s="93"/>
      <c r="W3" s="93"/>
      <c r="X3" s="93"/>
      <c r="Y3" s="93"/>
      <c r="Z3" s="93"/>
      <c r="AA3" s="93"/>
      <c r="AB3" s="93"/>
      <c r="AC3" s="93"/>
      <c r="AD3" s="76"/>
    </row>
    <row r="4" spans="1:30" ht="15" thickBot="1">
      <c r="A4" s="9"/>
      <c r="B4" s="218"/>
      <c r="C4" s="219" t="str">
        <f>+p_a_IN_OUT!C7</f>
        <v>[kJ/(kgK)]</v>
      </c>
      <c r="D4" s="219" t="str">
        <f>+p_a_IN_OUT!D7</f>
        <v xml:space="preserve"> [kg/s]</v>
      </c>
      <c r="E4" s="219" t="str">
        <f>+p_a_IN_OUT!E7</f>
        <v xml:space="preserve"> [K]</v>
      </c>
      <c r="F4" s="219" t="str">
        <f>+p_a_IN_OUT!F7</f>
        <v xml:space="preserve"> [K]</v>
      </c>
      <c r="G4" s="93"/>
      <c r="H4" s="86"/>
      <c r="J4" s="218"/>
      <c r="K4" s="219" t="s">
        <v>4</v>
      </c>
      <c r="L4" s="219" t="s">
        <v>30</v>
      </c>
      <c r="M4" s="219" t="s">
        <v>30</v>
      </c>
      <c r="N4" s="219" t="s">
        <v>30</v>
      </c>
      <c r="O4" s="93"/>
      <c r="P4" s="239" t="s">
        <v>30</v>
      </c>
      <c r="Q4" s="239" t="s">
        <v>30</v>
      </c>
      <c r="R4" s="239" t="s">
        <v>30</v>
      </c>
      <c r="S4" s="239" t="s">
        <v>30</v>
      </c>
      <c r="T4" s="93"/>
      <c r="U4" s="93"/>
      <c r="V4" s="93"/>
      <c r="W4" s="93"/>
      <c r="X4" s="93"/>
      <c r="Y4" s="93"/>
      <c r="Z4" s="93"/>
      <c r="AA4" s="93"/>
      <c r="AB4" s="93"/>
      <c r="AC4" s="93"/>
      <c r="AD4" s="86"/>
    </row>
    <row r="5" spans="1:30" ht="21">
      <c r="A5" s="9"/>
      <c r="B5" s="136" t="str">
        <f>+p_a_IN_OUT!B8</f>
        <v>h_1</v>
      </c>
      <c r="C5" s="129">
        <f>+p_a_IN_OUT!C8</f>
        <v>1</v>
      </c>
      <c r="D5" s="129">
        <f>+p_a_IN_OUT!D8</f>
        <v>2</v>
      </c>
      <c r="E5" s="176">
        <f>+p_a_IN_OUT!E8</f>
        <v>400</v>
      </c>
      <c r="F5" s="138">
        <f>+p_a_IN_OUT!F8</f>
        <v>310</v>
      </c>
      <c r="G5" s="93"/>
      <c r="H5" s="116">
        <f>+p_a_IN_OUT!H8</f>
        <v>10</v>
      </c>
      <c r="J5" s="105" t="s">
        <v>9</v>
      </c>
      <c r="K5" s="89">
        <f>+p_a_IN_OUT!C8*p_a_IN_OUT!D8</f>
        <v>2</v>
      </c>
      <c r="L5" s="93">
        <f>+K5*p_a_IN_OUT!E8</f>
        <v>800</v>
      </c>
      <c r="M5" s="106">
        <f>+K5*p_a_IN_OUT!F8</f>
        <v>620</v>
      </c>
      <c r="N5" s="11">
        <f>+ABS(L5-M5)</f>
        <v>180</v>
      </c>
      <c r="O5" s="93"/>
      <c r="P5" s="83">
        <f>+IF(L5&lt;&gt;0,L5,"")</f>
        <v>800</v>
      </c>
      <c r="Q5" s="106">
        <f>+IF(M5&lt;&gt;0,M5,"")</f>
        <v>620</v>
      </c>
      <c r="R5" s="83">
        <f t="shared" ref="R5:S10" si="0">IF(P5&lt;&gt;"",P5-$Q$18,0)</f>
        <v>450</v>
      </c>
      <c r="S5" s="106">
        <f t="shared" si="0"/>
        <v>270</v>
      </c>
      <c r="T5" s="93"/>
      <c r="U5" s="93"/>
      <c r="V5" s="93"/>
      <c r="W5" s="93"/>
      <c r="X5" s="93"/>
      <c r="Y5" s="93"/>
      <c r="Z5" s="93"/>
      <c r="AA5" s="93"/>
      <c r="AB5" s="93"/>
      <c r="AC5" s="93"/>
      <c r="AD5" s="86"/>
    </row>
    <row r="6" spans="1:30" ht="21">
      <c r="A6" s="9"/>
      <c r="B6" s="136" t="str">
        <f>+p_a_IN_OUT!B9</f>
        <v>h_2</v>
      </c>
      <c r="C6" s="129">
        <f>+p_a_IN_OUT!C9</f>
        <v>1</v>
      </c>
      <c r="D6" s="129">
        <f>+p_a_IN_OUT!D9</f>
        <v>1</v>
      </c>
      <c r="E6" s="126">
        <f>+p_a_IN_OUT!E9</f>
        <v>450</v>
      </c>
      <c r="F6" s="138">
        <f>+p_a_IN_OUT!F9</f>
        <v>350</v>
      </c>
      <c r="G6" s="93"/>
      <c r="H6" s="86"/>
      <c r="J6" s="105" t="s">
        <v>10</v>
      </c>
      <c r="K6" s="89">
        <f>+p_a_IN_OUT!C9*p_a_IN_OUT!D9</f>
        <v>1</v>
      </c>
      <c r="L6" s="93">
        <f>+K6*p_a_IN_OUT!E9</f>
        <v>450</v>
      </c>
      <c r="M6" s="106">
        <f>+K6*p_a_IN_OUT!F9</f>
        <v>350</v>
      </c>
      <c r="N6" s="11">
        <f t="shared" ref="N6:N17" si="1">+ABS(L6-M6)</f>
        <v>100</v>
      </c>
      <c r="O6" s="93"/>
      <c r="P6" s="83">
        <f t="shared" ref="P6:P17" si="2">+IF(L6&lt;&gt;0,L6,"")</f>
        <v>450</v>
      </c>
      <c r="Q6" s="106">
        <f t="shared" ref="Q6:Q17" si="3">+IF(M6&lt;&gt;0,M6,"")</f>
        <v>350</v>
      </c>
      <c r="R6" s="83">
        <f t="shared" si="0"/>
        <v>100</v>
      </c>
      <c r="S6" s="106">
        <f t="shared" si="0"/>
        <v>0</v>
      </c>
      <c r="T6" s="93"/>
      <c r="U6" s="93"/>
      <c r="V6" s="93"/>
      <c r="W6" s="93"/>
      <c r="X6" s="93"/>
      <c r="Y6" s="93"/>
      <c r="Z6" s="93"/>
      <c r="AA6" s="93"/>
      <c r="AB6" s="93"/>
      <c r="AC6" s="93"/>
      <c r="AD6" s="86"/>
    </row>
    <row r="7" spans="1:30" ht="21">
      <c r="A7" s="9"/>
      <c r="B7" s="136" t="str">
        <f>+p_a_IN_OUT!B10</f>
        <v>h_3</v>
      </c>
      <c r="C7" s="129">
        <f>+p_a_IN_OUT!C10</f>
        <v>0</v>
      </c>
      <c r="D7" s="129">
        <f>+p_a_IN_OUT!D10</f>
        <v>0</v>
      </c>
      <c r="E7" s="126">
        <f>+p_a_IN_OUT!E10</f>
        <v>0</v>
      </c>
      <c r="F7" s="138">
        <f>+p_a_IN_OUT!F10</f>
        <v>0</v>
      </c>
      <c r="G7" s="93"/>
      <c r="H7" s="86"/>
      <c r="J7" s="105" t="s">
        <v>11</v>
      </c>
      <c r="K7" s="89">
        <f>+p_a_IN_OUT!C10*p_a_IN_OUT!D10</f>
        <v>0</v>
      </c>
      <c r="L7" s="93">
        <f>+K7*p_a_IN_OUT!E10</f>
        <v>0</v>
      </c>
      <c r="M7" s="106">
        <f>+K7*p_a_IN_OUT!F10</f>
        <v>0</v>
      </c>
      <c r="N7" s="11">
        <f t="shared" si="1"/>
        <v>0</v>
      </c>
      <c r="O7" s="93"/>
      <c r="P7" s="83" t="str">
        <f t="shared" si="2"/>
        <v/>
      </c>
      <c r="Q7" s="106" t="str">
        <f t="shared" si="3"/>
        <v/>
      </c>
      <c r="R7" s="83">
        <f t="shared" si="0"/>
        <v>0</v>
      </c>
      <c r="S7" s="106">
        <f t="shared" si="0"/>
        <v>0</v>
      </c>
      <c r="T7" s="93"/>
      <c r="U7" s="93"/>
      <c r="V7" s="93"/>
      <c r="W7" s="93"/>
      <c r="X7" s="93"/>
      <c r="Y7" s="93"/>
      <c r="Z7" s="93"/>
      <c r="AA7" s="93"/>
      <c r="AB7" s="93"/>
      <c r="AC7" s="93"/>
      <c r="AD7" s="86"/>
    </row>
    <row r="8" spans="1:30" ht="21">
      <c r="A8" s="9"/>
      <c r="B8" s="136" t="str">
        <f>+p_a_IN_OUT!B11</f>
        <v>h_4</v>
      </c>
      <c r="C8" s="129">
        <f>+p_a_IN_OUT!C11</f>
        <v>0</v>
      </c>
      <c r="D8" s="129">
        <f>+p_a_IN_OUT!D11</f>
        <v>0</v>
      </c>
      <c r="E8" s="126">
        <f>+p_a_IN_OUT!E11</f>
        <v>0</v>
      </c>
      <c r="F8" s="138">
        <f>+p_a_IN_OUT!F11</f>
        <v>0</v>
      </c>
      <c r="G8" s="93"/>
      <c r="H8" s="86"/>
      <c r="J8" s="105" t="s">
        <v>12</v>
      </c>
      <c r="K8" s="89">
        <f>+p_a_IN_OUT!C11*p_a_IN_OUT!D11</f>
        <v>0</v>
      </c>
      <c r="L8" s="93">
        <f>+K8*p_a_IN_OUT!E11</f>
        <v>0</v>
      </c>
      <c r="M8" s="106">
        <f>+K8*p_a_IN_OUT!F11</f>
        <v>0</v>
      </c>
      <c r="N8" s="11">
        <f t="shared" si="1"/>
        <v>0</v>
      </c>
      <c r="O8" s="93"/>
      <c r="P8" s="83" t="str">
        <f t="shared" si="2"/>
        <v/>
      </c>
      <c r="Q8" s="106" t="str">
        <f t="shared" si="3"/>
        <v/>
      </c>
      <c r="R8" s="83">
        <f t="shared" si="0"/>
        <v>0</v>
      </c>
      <c r="S8" s="106">
        <f t="shared" si="0"/>
        <v>0</v>
      </c>
      <c r="T8" s="93"/>
      <c r="U8" s="93"/>
      <c r="V8" s="93"/>
      <c r="W8" s="93"/>
      <c r="X8" s="93"/>
      <c r="Y8" s="93"/>
      <c r="Z8" s="93"/>
      <c r="AA8" s="93"/>
      <c r="AB8" s="93"/>
      <c r="AC8" s="93"/>
      <c r="AD8" s="86"/>
    </row>
    <row r="9" spans="1:30" ht="21">
      <c r="A9" s="9"/>
      <c r="B9" s="136" t="str">
        <f>+p_a_IN_OUT!B12</f>
        <v>h_5</v>
      </c>
      <c r="C9" s="129">
        <f>+p_a_IN_OUT!C12</f>
        <v>0</v>
      </c>
      <c r="D9" s="129">
        <f>+p_a_IN_OUT!D12</f>
        <v>0</v>
      </c>
      <c r="E9" s="126">
        <f>+p_a_IN_OUT!E12</f>
        <v>0</v>
      </c>
      <c r="F9" s="138">
        <f>+p_a_IN_OUT!F12</f>
        <v>0</v>
      </c>
      <c r="G9" s="93"/>
      <c r="H9" s="86"/>
      <c r="J9" s="105" t="s">
        <v>13</v>
      </c>
      <c r="K9" s="89">
        <f>+p_a_IN_OUT!C12*p_a_IN_OUT!D12</f>
        <v>0</v>
      </c>
      <c r="L9" s="93">
        <f>+K9*p_a_IN_OUT!E12</f>
        <v>0</v>
      </c>
      <c r="M9" s="106">
        <f>+K9*p_a_IN_OUT!F12</f>
        <v>0</v>
      </c>
      <c r="N9" s="11">
        <f t="shared" si="1"/>
        <v>0</v>
      </c>
      <c r="O9" s="93"/>
      <c r="P9" s="83" t="str">
        <f t="shared" si="2"/>
        <v/>
      </c>
      <c r="Q9" s="106" t="str">
        <f t="shared" si="3"/>
        <v/>
      </c>
      <c r="R9" s="83">
        <f t="shared" si="0"/>
        <v>0</v>
      </c>
      <c r="S9" s="106">
        <f t="shared" si="0"/>
        <v>0</v>
      </c>
      <c r="T9" s="93"/>
      <c r="U9" s="93"/>
      <c r="V9" s="93"/>
      <c r="W9" s="93"/>
      <c r="X9" s="93"/>
      <c r="Y9" s="93"/>
      <c r="Z9" s="93"/>
      <c r="AA9" s="93"/>
      <c r="AB9" s="93"/>
      <c r="AC9" s="93"/>
      <c r="AD9" s="86"/>
    </row>
    <row r="10" spans="1:30" ht="21">
      <c r="A10" s="9"/>
      <c r="B10" s="136" t="str">
        <f>+p_a_IN_OUT!B13</f>
        <v>h_6</v>
      </c>
      <c r="C10" s="129">
        <f>+p_a_IN_OUT!C13</f>
        <v>0</v>
      </c>
      <c r="D10" s="129">
        <f>+p_a_IN_OUT!D13</f>
        <v>0</v>
      </c>
      <c r="E10" s="139">
        <f>+p_a_IN_OUT!E13</f>
        <v>0</v>
      </c>
      <c r="F10" s="138">
        <f>+p_a_IN_OUT!F13</f>
        <v>0</v>
      </c>
      <c r="G10" s="93"/>
      <c r="H10" s="86"/>
      <c r="J10" s="40" t="s">
        <v>14</v>
      </c>
      <c r="K10" s="13">
        <f>+p_a_IN_OUT!C13*p_a_IN_OUT!D13</f>
        <v>0</v>
      </c>
      <c r="L10" s="63">
        <f>+K10*p_a_IN_OUT!E13</f>
        <v>0</v>
      </c>
      <c r="M10" s="64">
        <f>+K10*p_a_IN_OUT!F13</f>
        <v>0</v>
      </c>
      <c r="N10" s="12">
        <f t="shared" si="1"/>
        <v>0</v>
      </c>
      <c r="O10" s="93"/>
      <c r="P10" s="84" t="str">
        <f t="shared" si="2"/>
        <v/>
      </c>
      <c r="Q10" s="107" t="str">
        <f t="shared" si="3"/>
        <v/>
      </c>
      <c r="R10" s="84">
        <f t="shared" si="0"/>
        <v>0</v>
      </c>
      <c r="S10" s="107">
        <f t="shared" si="0"/>
        <v>0</v>
      </c>
      <c r="T10" s="93"/>
      <c r="U10" s="93"/>
      <c r="V10" s="93"/>
      <c r="W10" s="93"/>
      <c r="X10" s="93"/>
      <c r="Y10" s="93"/>
      <c r="Z10" s="93"/>
      <c r="AA10" s="93"/>
      <c r="AB10" s="93"/>
      <c r="AC10" s="93"/>
      <c r="AD10" s="86"/>
    </row>
    <row r="11" spans="1:30" ht="15" thickBot="1">
      <c r="A11" s="9"/>
      <c r="B11" s="224"/>
      <c r="C11" s="225"/>
      <c r="D11" s="225"/>
      <c r="E11" s="225"/>
      <c r="F11" s="225"/>
      <c r="G11" s="93"/>
      <c r="H11" s="86"/>
      <c r="J11" s="227"/>
      <c r="K11" s="225"/>
      <c r="L11" s="225"/>
      <c r="M11" s="225"/>
      <c r="N11" s="225"/>
      <c r="O11" s="93"/>
      <c r="P11" s="80" t="str">
        <f t="shared" si="2"/>
        <v/>
      </c>
      <c r="Q11" s="80" t="str">
        <f t="shared" si="3"/>
        <v/>
      </c>
      <c r="R11" s="80"/>
      <c r="S11" s="80"/>
      <c r="T11" s="93"/>
      <c r="U11" s="93"/>
      <c r="V11" s="93"/>
      <c r="W11" s="93"/>
      <c r="X11" s="93"/>
      <c r="Y11" s="93"/>
      <c r="Z11" s="93"/>
      <c r="AA11" s="93"/>
      <c r="AB11" s="93"/>
      <c r="AC11" s="93"/>
      <c r="AD11" s="86"/>
    </row>
    <row r="12" spans="1:30" ht="21">
      <c r="A12" s="9"/>
      <c r="B12" s="128" t="str">
        <f>+p_a_IN_OUT!B15</f>
        <v>c_1</v>
      </c>
      <c r="C12" s="129">
        <f>+p_a_IN_OUT!C15</f>
        <v>1</v>
      </c>
      <c r="D12" s="129">
        <f>+p_a_IN_OUT!D15</f>
        <v>1.8</v>
      </c>
      <c r="E12" s="176">
        <f>+p_a_IN_OUT!E15</f>
        <v>300</v>
      </c>
      <c r="F12" s="130">
        <f>+p_a_IN_OUT!F15</f>
        <v>390</v>
      </c>
      <c r="G12" s="93"/>
      <c r="H12" s="86"/>
      <c r="J12" s="104" t="s">
        <v>15</v>
      </c>
      <c r="K12" s="89">
        <f>+p_a_IN_OUT!C15*p_a_IN_OUT!D15</f>
        <v>1.8</v>
      </c>
      <c r="L12" s="93">
        <f>+K12*p_a_IN_OUT!E15</f>
        <v>540</v>
      </c>
      <c r="M12" s="106">
        <f>+K12*p_a_IN_OUT!F15</f>
        <v>702</v>
      </c>
      <c r="N12" s="106">
        <f t="shared" si="1"/>
        <v>162</v>
      </c>
      <c r="O12" s="93"/>
      <c r="P12" s="83">
        <f t="shared" si="2"/>
        <v>540</v>
      </c>
      <c r="Q12" s="106">
        <f t="shared" si="3"/>
        <v>702</v>
      </c>
      <c r="R12" s="83">
        <f t="shared" ref="R12:S15" si="4">IF(P12&lt;&gt;"",P12-$Q$18,0)</f>
        <v>190</v>
      </c>
      <c r="S12" s="106">
        <f t="shared" si="4"/>
        <v>352</v>
      </c>
      <c r="T12" s="93"/>
      <c r="U12" s="93"/>
      <c r="V12" s="93"/>
      <c r="W12" s="93"/>
      <c r="X12" s="93"/>
      <c r="Y12" s="93"/>
      <c r="Z12" s="93"/>
      <c r="AA12" s="93"/>
      <c r="AB12" s="93"/>
      <c r="AC12" s="93"/>
      <c r="AD12" s="86"/>
    </row>
    <row r="13" spans="1:30" ht="21">
      <c r="A13" s="9"/>
      <c r="B13" s="128" t="str">
        <f>+p_a_IN_OUT!B16</f>
        <v>c_2</v>
      </c>
      <c r="C13" s="129">
        <f>+p_a_IN_OUT!C16</f>
        <v>1</v>
      </c>
      <c r="D13" s="129">
        <f>+p_a_IN_OUT!D16</f>
        <v>4</v>
      </c>
      <c r="E13" s="126">
        <f>+p_a_IN_OUT!E16</f>
        <v>330</v>
      </c>
      <c r="F13" s="130">
        <f>+p_a_IN_OUT!F16</f>
        <v>370</v>
      </c>
      <c r="G13" s="93"/>
      <c r="H13" s="86"/>
      <c r="J13" s="104" t="s">
        <v>16</v>
      </c>
      <c r="K13" s="89">
        <f>+p_a_IN_OUT!C16*p_a_IN_OUT!D16</f>
        <v>4</v>
      </c>
      <c r="L13" s="93">
        <f>+K13*p_a_IN_OUT!E16</f>
        <v>1320</v>
      </c>
      <c r="M13" s="106">
        <f>+K13*p_a_IN_OUT!F16</f>
        <v>1480</v>
      </c>
      <c r="N13" s="106">
        <f>+ABS(L13-M13)</f>
        <v>160</v>
      </c>
      <c r="O13" s="93"/>
      <c r="P13" s="83">
        <f t="shared" si="2"/>
        <v>1320</v>
      </c>
      <c r="Q13" s="106">
        <f t="shared" si="3"/>
        <v>1480</v>
      </c>
      <c r="R13" s="83">
        <f t="shared" si="4"/>
        <v>970</v>
      </c>
      <c r="S13" s="106">
        <f t="shared" si="4"/>
        <v>1130</v>
      </c>
      <c r="T13" s="93"/>
      <c r="U13" s="93"/>
      <c r="V13" s="93"/>
      <c r="W13" s="93"/>
      <c r="X13" s="93"/>
      <c r="Y13" s="93"/>
      <c r="Z13" s="93"/>
      <c r="AA13" s="93"/>
      <c r="AB13" s="93"/>
      <c r="AC13" s="93"/>
      <c r="AD13" s="86"/>
    </row>
    <row r="14" spans="1:30" ht="21">
      <c r="A14" s="9"/>
      <c r="B14" s="128" t="str">
        <f>+p_a_IN_OUT!B17</f>
        <v>c_3</v>
      </c>
      <c r="C14" s="129">
        <f>+p_a_IN_OUT!C17</f>
        <v>0</v>
      </c>
      <c r="D14" s="129">
        <f>+p_a_IN_OUT!D17</f>
        <v>0</v>
      </c>
      <c r="E14" s="126">
        <f>+p_a_IN_OUT!E17</f>
        <v>0</v>
      </c>
      <c r="F14" s="130">
        <f>+p_a_IN_OUT!F17</f>
        <v>0</v>
      </c>
      <c r="G14" s="93"/>
      <c r="H14" s="86"/>
      <c r="J14" s="104" t="s">
        <v>17</v>
      </c>
      <c r="K14" s="89">
        <f>+p_a_IN_OUT!C17*p_a_IN_OUT!D17</f>
        <v>0</v>
      </c>
      <c r="L14" s="93">
        <f>+K14*p_a_IN_OUT!E17</f>
        <v>0</v>
      </c>
      <c r="M14" s="106">
        <f>+K14*p_a_IN_OUT!F17</f>
        <v>0</v>
      </c>
      <c r="N14" s="106">
        <f t="shared" si="1"/>
        <v>0</v>
      </c>
      <c r="O14" s="93"/>
      <c r="P14" s="83" t="str">
        <f t="shared" si="2"/>
        <v/>
      </c>
      <c r="Q14" s="106" t="str">
        <f t="shared" si="3"/>
        <v/>
      </c>
      <c r="R14" s="83">
        <f t="shared" si="4"/>
        <v>0</v>
      </c>
      <c r="S14" s="106">
        <f t="shared" si="4"/>
        <v>0</v>
      </c>
      <c r="T14" s="93"/>
      <c r="U14" s="93"/>
      <c r="V14" s="93"/>
      <c r="W14" s="93"/>
      <c r="X14" s="93"/>
      <c r="Y14" s="93"/>
      <c r="Z14" s="93"/>
      <c r="AA14" s="93"/>
      <c r="AB14" s="93"/>
      <c r="AC14" s="93"/>
      <c r="AD14" s="86"/>
    </row>
    <row r="15" spans="1:30" ht="21">
      <c r="A15" s="9"/>
      <c r="B15" s="128" t="str">
        <f>+p_a_IN_OUT!B18</f>
        <v>c_4</v>
      </c>
      <c r="C15" s="129">
        <f>+p_a_IN_OUT!C18</f>
        <v>0</v>
      </c>
      <c r="D15" s="129">
        <f>+p_a_IN_OUT!D18</f>
        <v>0</v>
      </c>
      <c r="E15" s="126">
        <f>+p_a_IN_OUT!E18</f>
        <v>0</v>
      </c>
      <c r="F15" s="130">
        <f>+p_a_IN_OUT!F18</f>
        <v>0</v>
      </c>
      <c r="G15" s="93"/>
      <c r="H15" s="86"/>
      <c r="J15" s="104" t="s">
        <v>18</v>
      </c>
      <c r="K15" s="89">
        <f>+p_a_IN_OUT!C18*p_a_IN_OUT!D18</f>
        <v>0</v>
      </c>
      <c r="L15" s="93">
        <f>+K15*p_a_IN_OUT!E18</f>
        <v>0</v>
      </c>
      <c r="M15" s="106">
        <f>+K15*p_a_IN_OUT!F18</f>
        <v>0</v>
      </c>
      <c r="N15" s="106">
        <f t="shared" si="1"/>
        <v>0</v>
      </c>
      <c r="O15" s="93"/>
      <c r="P15" s="83" t="str">
        <f t="shared" si="2"/>
        <v/>
      </c>
      <c r="Q15" s="106" t="str">
        <f t="shared" si="3"/>
        <v/>
      </c>
      <c r="R15" s="83">
        <f t="shared" si="4"/>
        <v>0</v>
      </c>
      <c r="S15" s="106">
        <f t="shared" si="4"/>
        <v>0</v>
      </c>
      <c r="T15" s="93"/>
      <c r="U15" s="93"/>
      <c r="V15" s="93"/>
      <c r="W15" s="93"/>
      <c r="X15" s="93"/>
      <c r="Y15" s="93"/>
      <c r="Z15" s="93"/>
      <c r="AA15" s="93"/>
      <c r="AB15" s="93"/>
      <c r="AC15" s="93"/>
      <c r="AD15" s="86"/>
    </row>
    <row r="16" spans="1:30" ht="21">
      <c r="A16" s="9"/>
      <c r="B16" s="128" t="str">
        <f>+p_a_IN_OUT!B19</f>
        <v>c_5</v>
      </c>
      <c r="C16" s="129">
        <f>+p_a_IN_OUT!C19</f>
        <v>0</v>
      </c>
      <c r="D16" s="129">
        <f>+p_a_IN_OUT!D19</f>
        <v>0</v>
      </c>
      <c r="E16" s="126">
        <f>+p_a_IN_OUT!E19</f>
        <v>0</v>
      </c>
      <c r="F16" s="130">
        <f>+p_a_IN_OUT!F19</f>
        <v>0</v>
      </c>
      <c r="G16" s="93"/>
      <c r="H16" s="86"/>
      <c r="J16" s="104" t="s">
        <v>19</v>
      </c>
      <c r="K16" s="89">
        <f>+p_a_IN_OUT!C19*p_a_IN_OUT!D19</f>
        <v>0</v>
      </c>
      <c r="L16" s="93">
        <f>+K16*p_a_IN_OUT!E19</f>
        <v>0</v>
      </c>
      <c r="M16" s="106">
        <f>+K16*p_a_IN_OUT!F19</f>
        <v>0</v>
      </c>
      <c r="N16" s="106">
        <f t="shared" si="1"/>
        <v>0</v>
      </c>
      <c r="O16" s="93"/>
      <c r="P16" s="83" t="str">
        <f t="shared" si="2"/>
        <v/>
      </c>
      <c r="Q16" s="106" t="str">
        <f t="shared" si="3"/>
        <v/>
      </c>
      <c r="R16" s="83">
        <f>IF(P16&lt;&gt;"",P16-$Q$18,0)</f>
        <v>0</v>
      </c>
      <c r="S16" s="106">
        <f t="shared" ref="R16:S17" si="5">IF(Q16&lt;&gt;"",Q16-$Q$18,0)</f>
        <v>0</v>
      </c>
      <c r="T16" s="93"/>
      <c r="U16" s="93"/>
      <c r="V16" s="93"/>
      <c r="W16" s="93"/>
      <c r="X16" s="93"/>
      <c r="Y16" s="93"/>
      <c r="Z16" s="93"/>
      <c r="AA16" s="93"/>
      <c r="AB16" s="93"/>
      <c r="AC16" s="93"/>
      <c r="AD16" s="86"/>
    </row>
    <row r="17" spans="1:54" ht="21">
      <c r="A17" s="9"/>
      <c r="B17" s="131" t="str">
        <f>+p_a_IN_OUT!B20</f>
        <v>c_6</v>
      </c>
      <c r="C17" s="132">
        <f>+p_a_IN_OUT!C20</f>
        <v>0</v>
      </c>
      <c r="D17" s="132">
        <f>+p_a_IN_OUT!D20</f>
        <v>0</v>
      </c>
      <c r="E17" s="133">
        <f>+p_a_IN_OUT!E20</f>
        <v>0</v>
      </c>
      <c r="F17" s="134">
        <f>+p_a_IN_OUT!F20</f>
        <v>0</v>
      </c>
      <c r="G17" s="93"/>
      <c r="H17" s="86"/>
      <c r="J17" s="65" t="s">
        <v>20</v>
      </c>
      <c r="K17" s="59">
        <f>+p_a_IN_OUT!C20*p_a_IN_OUT!D20</f>
        <v>0</v>
      </c>
      <c r="L17" s="24">
        <f>+K17*p_a_IN_OUT!E20</f>
        <v>0</v>
      </c>
      <c r="M17" s="66">
        <f>+K17*p_a_IN_OUT!F20</f>
        <v>0</v>
      </c>
      <c r="N17" s="66">
        <f t="shared" si="1"/>
        <v>0</v>
      </c>
      <c r="O17" s="93"/>
      <c r="P17" s="84" t="str">
        <f t="shared" si="2"/>
        <v/>
      </c>
      <c r="Q17" s="107" t="str">
        <f t="shared" si="3"/>
        <v/>
      </c>
      <c r="R17" s="84">
        <f t="shared" si="5"/>
        <v>0</v>
      </c>
      <c r="S17" s="107">
        <f t="shared" si="5"/>
        <v>0</v>
      </c>
      <c r="T17" s="93"/>
      <c r="U17" s="93"/>
      <c r="V17" s="93"/>
      <c r="W17" s="93"/>
      <c r="X17" s="93"/>
      <c r="Y17" s="93"/>
      <c r="Z17" s="93"/>
      <c r="AA17" s="93"/>
      <c r="AB17" s="93"/>
      <c r="AC17" s="93"/>
      <c r="AD17" s="86"/>
    </row>
    <row r="18" spans="1:54">
      <c r="A18" s="9"/>
      <c r="B18" s="6"/>
      <c r="C18" s="7"/>
      <c r="D18" s="7"/>
      <c r="E18" s="7"/>
      <c r="F18" s="7"/>
      <c r="G18" s="7"/>
      <c r="H18" s="75"/>
      <c r="J18" s="6"/>
      <c r="K18" s="7"/>
      <c r="L18" s="7"/>
      <c r="M18" s="7"/>
      <c r="N18" s="7"/>
      <c r="O18" s="7"/>
      <c r="P18" s="7"/>
      <c r="Q18" s="367">
        <f>+MIN(P5:Q17)</f>
        <v>350</v>
      </c>
      <c r="R18" s="367"/>
      <c r="S18" s="7"/>
      <c r="T18" s="7"/>
      <c r="U18" s="7"/>
      <c r="V18" s="7"/>
      <c r="W18" s="7"/>
      <c r="X18" s="7"/>
      <c r="Y18" s="7"/>
      <c r="Z18" s="7"/>
      <c r="AA18" s="7"/>
      <c r="AB18" s="7"/>
      <c r="AC18" s="7"/>
      <c r="AD18" s="75"/>
    </row>
    <row r="19" spans="1:54" s="92" customFormat="1">
      <c r="A19" s="9"/>
      <c r="B19" s="93"/>
      <c r="C19" s="93"/>
      <c r="D19" s="93"/>
      <c r="E19" s="93"/>
      <c r="F19" s="93"/>
      <c r="G19" s="93"/>
      <c r="H19" s="93"/>
      <c r="J19" s="93"/>
      <c r="K19" s="93"/>
      <c r="L19" s="93"/>
      <c r="M19" s="93"/>
      <c r="N19" s="93"/>
      <c r="O19" s="93"/>
      <c r="P19" s="93"/>
      <c r="Q19" s="93"/>
      <c r="R19" s="93"/>
      <c r="S19" s="93"/>
      <c r="T19" s="93"/>
      <c r="U19" s="93"/>
      <c r="V19" s="93"/>
      <c r="W19" s="93"/>
      <c r="X19" s="93"/>
      <c r="Y19" s="93"/>
      <c r="Z19" s="93"/>
      <c r="AA19" s="93"/>
      <c r="AB19" s="93"/>
      <c r="AC19" s="93"/>
      <c r="AD19" s="93"/>
    </row>
    <row r="20" spans="1:54">
      <c r="A20" s="9"/>
      <c r="C20" s="72"/>
      <c r="D20" s="72"/>
      <c r="E20" s="72"/>
      <c r="F20" s="72"/>
      <c r="G20" s="72"/>
      <c r="H20" s="72"/>
      <c r="I20" s="72"/>
      <c r="J20" s="72"/>
      <c r="K20" s="81"/>
      <c r="L20" s="9"/>
      <c r="M20" s="9"/>
      <c r="N20" s="9"/>
      <c r="O20" s="9"/>
      <c r="P20" s="9"/>
      <c r="Q20" s="9"/>
      <c r="R20" s="9"/>
      <c r="S20" s="9"/>
      <c r="V20" s="81"/>
      <c r="AC20" s="92"/>
      <c r="AD20" s="92"/>
    </row>
    <row r="21" spans="1:54" s="25" customFormat="1"/>
    <row r="22" spans="1:54" s="25" customFormat="1" ht="21">
      <c r="A22" s="9"/>
      <c r="B22" s="117" t="s">
        <v>40</v>
      </c>
      <c r="C22" s="298"/>
      <c r="D22" s="422" t="s">
        <v>90</v>
      </c>
      <c r="E22" s="422"/>
      <c r="F22" s="422"/>
      <c r="G22" s="422"/>
      <c r="H22" s="422"/>
      <c r="I22" s="422"/>
      <c r="J22" s="422"/>
      <c r="K22" s="422"/>
      <c r="L22" s="422"/>
      <c r="M22" s="422"/>
      <c r="N22" s="422"/>
      <c r="O22" s="422"/>
      <c r="P22" s="422"/>
      <c r="Q22" s="299"/>
      <c r="R22" s="299"/>
      <c r="S22" s="299"/>
      <c r="T22" s="299"/>
      <c r="U22" s="299"/>
      <c r="V22" s="299"/>
      <c r="W22" s="299"/>
      <c r="X22" s="299"/>
      <c r="Y22" s="299"/>
      <c r="Z22" s="299"/>
      <c r="AA22" s="299"/>
      <c r="AB22" s="299"/>
      <c r="AC22" s="299"/>
      <c r="AD22" s="300"/>
      <c r="AE22" s="298"/>
      <c r="AF22" s="299"/>
      <c r="AG22" s="299"/>
      <c r="AH22" s="299"/>
      <c r="AI22" s="299"/>
      <c r="AJ22" s="299"/>
      <c r="AK22" s="299"/>
      <c r="AL22" s="299"/>
      <c r="AM22" s="299"/>
      <c r="AN22" s="299"/>
      <c r="AO22" s="299"/>
      <c r="AP22" s="299"/>
      <c r="AQ22" s="299"/>
      <c r="AR22" s="299"/>
      <c r="AS22" s="299"/>
      <c r="AT22" s="299"/>
      <c r="AU22" s="299"/>
      <c r="AV22" s="299"/>
      <c r="AW22" s="299"/>
      <c r="AX22" s="299"/>
      <c r="AY22" s="299"/>
      <c r="AZ22" s="299"/>
      <c r="BA22" s="299"/>
      <c r="BB22" s="300"/>
    </row>
    <row r="23" spans="1:54">
      <c r="A23" s="9"/>
      <c r="B23" s="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86"/>
      <c r="AE23" s="5"/>
      <c r="AF23" s="93"/>
      <c r="AG23" s="93"/>
      <c r="AH23" s="93"/>
      <c r="AI23" s="93"/>
      <c r="AJ23" s="93"/>
      <c r="AK23" s="93"/>
      <c r="AL23" s="93"/>
      <c r="AM23" s="93"/>
      <c r="AN23" s="93"/>
      <c r="AO23" s="93"/>
      <c r="AP23" s="93"/>
      <c r="AQ23" s="93"/>
      <c r="AR23" s="93"/>
      <c r="AS23" s="93"/>
      <c r="AT23" s="93"/>
      <c r="AU23" s="93"/>
      <c r="AV23" s="93"/>
      <c r="AW23" s="93"/>
      <c r="AX23" s="93"/>
      <c r="AY23" s="93"/>
      <c r="AZ23" s="93"/>
      <c r="BA23" s="93"/>
      <c r="BB23" s="86"/>
    </row>
    <row r="24" spans="1:54" ht="21">
      <c r="A24" s="9"/>
      <c r="B24" s="118" t="s">
        <v>33</v>
      </c>
      <c r="C24" s="6"/>
      <c r="D24" s="7"/>
      <c r="E24" s="7"/>
      <c r="F24" s="7"/>
      <c r="G24" s="7"/>
      <c r="H24" s="7"/>
      <c r="I24" s="7"/>
      <c r="J24" s="7"/>
      <c r="K24" s="7"/>
      <c r="L24" s="7"/>
      <c r="M24" s="7"/>
      <c r="N24" s="7"/>
      <c r="O24" s="7"/>
      <c r="P24" s="7"/>
      <c r="Q24" s="7"/>
      <c r="R24" s="7"/>
      <c r="S24" s="7"/>
      <c r="T24" s="7"/>
      <c r="U24" s="7"/>
      <c r="V24" s="7"/>
      <c r="W24" s="7"/>
      <c r="X24" s="7"/>
      <c r="Y24" s="7"/>
      <c r="Z24" s="7"/>
      <c r="AA24" s="7"/>
      <c r="AB24" s="7"/>
      <c r="AC24" s="7"/>
      <c r="AD24" s="75"/>
      <c r="AE24" s="5"/>
      <c r="AF24" s="93"/>
      <c r="AG24" s="93"/>
      <c r="AH24" s="93"/>
      <c r="AI24" s="93"/>
      <c r="AJ24" s="93"/>
      <c r="AK24" s="93"/>
      <c r="AL24" s="93"/>
      <c r="AM24" s="93"/>
      <c r="AN24" s="93"/>
      <c r="AO24" s="93"/>
      <c r="AP24" s="93"/>
      <c r="AQ24" s="93"/>
      <c r="AR24" s="93"/>
      <c r="AS24" s="93"/>
      <c r="AT24" s="93"/>
      <c r="AU24" s="93"/>
      <c r="AV24" s="93"/>
      <c r="AW24" s="93"/>
      <c r="AX24" s="93"/>
      <c r="AY24" s="93"/>
      <c r="AZ24" s="93"/>
      <c r="BA24" s="93"/>
      <c r="BB24" s="86"/>
    </row>
    <row r="25" spans="1:54" ht="21.6" thickBot="1">
      <c r="A25" s="9"/>
      <c r="B25" s="27"/>
      <c r="C25" s="238" t="s">
        <v>25</v>
      </c>
      <c r="D25" s="238" t="s">
        <v>27</v>
      </c>
      <c r="E25" s="93"/>
      <c r="F25" s="93"/>
      <c r="G25" s="93"/>
      <c r="H25" s="93"/>
      <c r="I25" s="93"/>
      <c r="J25" s="93"/>
      <c r="K25" s="2"/>
      <c r="L25" s="2"/>
      <c r="M25" s="2"/>
      <c r="N25" s="2"/>
      <c r="O25" s="93"/>
      <c r="P25" s="93"/>
      <c r="Q25" s="93"/>
      <c r="R25" s="93"/>
      <c r="S25" s="93"/>
      <c r="T25" s="93"/>
      <c r="U25" s="93"/>
      <c r="V25" s="93"/>
      <c r="W25" s="93"/>
      <c r="X25" s="93"/>
      <c r="Y25" s="93"/>
      <c r="Z25" s="93"/>
      <c r="AA25" s="93"/>
      <c r="AB25" s="93" t="s">
        <v>74</v>
      </c>
      <c r="AC25" s="126" t="s">
        <v>74</v>
      </c>
      <c r="AD25" s="86"/>
      <c r="AE25" s="5"/>
      <c r="AF25" s="93"/>
      <c r="AG25" s="93"/>
      <c r="AH25" s="93"/>
      <c r="AI25" s="93"/>
      <c r="AJ25" s="93"/>
      <c r="AK25" s="93"/>
      <c r="AL25" s="93"/>
      <c r="AM25" s="93"/>
      <c r="AN25" s="93"/>
      <c r="AO25" s="93"/>
      <c r="AP25" s="93"/>
      <c r="AQ25" s="93"/>
      <c r="AR25" s="93"/>
      <c r="AS25" s="93"/>
      <c r="AT25" s="93"/>
      <c r="AU25" s="93"/>
      <c r="AV25" s="93"/>
      <c r="AW25" s="93"/>
      <c r="AX25" s="93"/>
      <c r="AY25" s="93"/>
      <c r="AZ25" s="93"/>
      <c r="BA25" s="93"/>
      <c r="BB25" s="86"/>
    </row>
    <row r="26" spans="1:54" ht="21">
      <c r="A26" s="2"/>
      <c r="B26" s="50" t="s">
        <v>9</v>
      </c>
      <c r="C26" s="17">
        <f>+p_a_IN_OUT!E8</f>
        <v>400</v>
      </c>
      <c r="D26" s="11">
        <f>+p_a_IN_OUT!F8</f>
        <v>310</v>
      </c>
      <c r="E26" s="91">
        <f t="shared" ref="E26:F31" si="6">+IF(C26&lt;&gt;$D$32,C26,)</f>
        <v>400</v>
      </c>
      <c r="F26" s="103">
        <f t="shared" si="6"/>
        <v>310</v>
      </c>
      <c r="G26" s="102">
        <f t="shared" ref="G26:H31" si="7">+IF(E26&lt;&gt;$F$32,E26,)</f>
        <v>0</v>
      </c>
      <c r="H26" s="103">
        <f t="shared" si="7"/>
        <v>310</v>
      </c>
      <c r="I26" s="102">
        <f t="shared" ref="I26:J31" si="8">+IF(G26&lt;&gt;$H$32,G26,)</f>
        <v>0</v>
      </c>
      <c r="J26" s="103">
        <f t="shared" si="8"/>
        <v>310</v>
      </c>
      <c r="K26" s="102">
        <f t="shared" ref="K26:L31" si="9">+IF(I26&lt;&gt;$J$32,I26,)</f>
        <v>0</v>
      </c>
      <c r="L26" s="103">
        <f t="shared" si="9"/>
        <v>0</v>
      </c>
      <c r="M26" s="102">
        <f t="shared" ref="M26:N31" si="10">+IF(K26&lt;&gt;$L$32,K26,)</f>
        <v>0</v>
      </c>
      <c r="N26" s="103">
        <f t="shared" si="10"/>
        <v>0</v>
      </c>
      <c r="O26" s="102">
        <f t="shared" ref="O26:P31" si="11">+IF(M26&lt;&gt;$N$32,M26,)</f>
        <v>0</v>
      </c>
      <c r="P26" s="103">
        <f t="shared" si="11"/>
        <v>0</v>
      </c>
      <c r="Q26" s="102">
        <f t="shared" ref="Q26:R31" si="12">+IF(O26&lt;&gt;$P$32,O26,)</f>
        <v>0</v>
      </c>
      <c r="R26" s="103">
        <f t="shared" si="12"/>
        <v>0</v>
      </c>
      <c r="S26" s="102">
        <f t="shared" ref="S26:T31" si="13">+IF(Q26&lt;&gt;$R$32,Q26,)</f>
        <v>0</v>
      </c>
      <c r="T26" s="103">
        <f t="shared" si="13"/>
        <v>0</v>
      </c>
      <c r="U26" s="102">
        <f t="shared" ref="U26:V31" si="14">+IF(S26&lt;&gt;$T$32,S26,)</f>
        <v>0</v>
      </c>
      <c r="V26" s="103">
        <f t="shared" si="14"/>
        <v>0</v>
      </c>
      <c r="W26" s="91">
        <f t="shared" ref="W26:X31" si="15">+IF(U26&lt;&gt;$V$32,U26,)</f>
        <v>0</v>
      </c>
      <c r="X26" s="103">
        <f t="shared" si="15"/>
        <v>0</v>
      </c>
      <c r="Y26" s="91">
        <f t="shared" ref="Y26:Z31" si="16">+IF(W26&lt;&gt;$X$32,W26,)</f>
        <v>0</v>
      </c>
      <c r="Z26" s="103">
        <f t="shared" si="16"/>
        <v>0</v>
      </c>
      <c r="AA26" s="93"/>
      <c r="AB26" s="102">
        <f>+D32</f>
        <v>450</v>
      </c>
      <c r="AC26" s="340">
        <f>+IF(AB26&lt;&gt;0,AB26,"")</f>
        <v>450</v>
      </c>
      <c r="AD26" s="86"/>
      <c r="AE26" s="5"/>
      <c r="AF26" s="93"/>
      <c r="AG26" s="93"/>
      <c r="AH26" s="93"/>
      <c r="AI26" s="93"/>
      <c r="AJ26" s="93"/>
      <c r="AK26" s="93"/>
      <c r="AL26" s="93"/>
      <c r="AM26" s="93"/>
      <c r="AN26" s="93"/>
      <c r="AO26" s="93"/>
      <c r="AP26" s="93"/>
      <c r="AQ26" s="93"/>
      <c r="AR26" s="93"/>
      <c r="AS26" s="93"/>
      <c r="AT26" s="93"/>
      <c r="AU26" s="93"/>
      <c r="AV26" s="93"/>
      <c r="AW26" s="93"/>
      <c r="AX26" s="93"/>
      <c r="AY26" s="93"/>
      <c r="AZ26" s="93"/>
      <c r="BA26" s="93"/>
      <c r="BB26" s="86"/>
    </row>
    <row r="27" spans="1:54" ht="21">
      <c r="A27" s="2"/>
      <c r="B27" s="50" t="s">
        <v>10</v>
      </c>
      <c r="C27" s="17">
        <f>+p_a_IN_OUT!E9</f>
        <v>450</v>
      </c>
      <c r="D27" s="11">
        <f>+p_a_IN_OUT!F9</f>
        <v>350</v>
      </c>
      <c r="E27" s="93">
        <f t="shared" si="6"/>
        <v>0</v>
      </c>
      <c r="F27" s="106">
        <f t="shared" si="6"/>
        <v>350</v>
      </c>
      <c r="G27" s="83">
        <f t="shared" si="7"/>
        <v>0</v>
      </c>
      <c r="H27" s="106">
        <f t="shared" si="7"/>
        <v>350</v>
      </c>
      <c r="I27" s="83">
        <f t="shared" si="8"/>
        <v>0</v>
      </c>
      <c r="J27" s="106">
        <f t="shared" si="8"/>
        <v>0</v>
      </c>
      <c r="K27" s="83">
        <f t="shared" si="9"/>
        <v>0</v>
      </c>
      <c r="L27" s="106">
        <f t="shared" si="9"/>
        <v>0</v>
      </c>
      <c r="M27" s="83">
        <f t="shared" si="10"/>
        <v>0</v>
      </c>
      <c r="N27" s="106">
        <f t="shared" si="10"/>
        <v>0</v>
      </c>
      <c r="O27" s="83">
        <f t="shared" si="11"/>
        <v>0</v>
      </c>
      <c r="P27" s="106">
        <f t="shared" si="11"/>
        <v>0</v>
      </c>
      <c r="Q27" s="83">
        <f t="shared" si="12"/>
        <v>0</v>
      </c>
      <c r="R27" s="106">
        <f t="shared" si="12"/>
        <v>0</v>
      </c>
      <c r="S27" s="83">
        <f t="shared" si="13"/>
        <v>0</v>
      </c>
      <c r="T27" s="106">
        <f t="shared" si="13"/>
        <v>0</v>
      </c>
      <c r="U27" s="83">
        <f t="shared" si="14"/>
        <v>0</v>
      </c>
      <c r="V27" s="106">
        <f t="shared" si="14"/>
        <v>0</v>
      </c>
      <c r="W27" s="93">
        <f t="shared" si="15"/>
        <v>0</v>
      </c>
      <c r="X27" s="106">
        <f t="shared" si="15"/>
        <v>0</v>
      </c>
      <c r="Y27" s="93">
        <f t="shared" si="16"/>
        <v>0</v>
      </c>
      <c r="Z27" s="106">
        <f t="shared" si="16"/>
        <v>0</v>
      </c>
      <c r="AA27" s="93"/>
      <c r="AB27" s="83">
        <f>+F32</f>
        <v>400</v>
      </c>
      <c r="AC27" s="341">
        <f t="shared" ref="AC27:AC34" si="17">+IF(AB27&lt;&gt;0,AB27,"")</f>
        <v>400</v>
      </c>
      <c r="AD27" s="86"/>
      <c r="AE27" s="5"/>
      <c r="AF27" s="93"/>
      <c r="AG27" s="93"/>
      <c r="AH27" s="93"/>
      <c r="AI27" s="93"/>
      <c r="AJ27" s="93"/>
      <c r="AK27" s="93"/>
      <c r="AL27" s="93"/>
      <c r="AM27" s="93"/>
      <c r="AN27" s="93"/>
      <c r="AO27" s="93"/>
      <c r="AP27" s="93"/>
      <c r="AQ27" s="93"/>
      <c r="AR27" s="93"/>
      <c r="AS27" s="93"/>
      <c r="AT27" s="93"/>
      <c r="AU27" s="93"/>
      <c r="AV27" s="93"/>
      <c r="AW27" s="93"/>
      <c r="AX27" s="93"/>
      <c r="AY27" s="93"/>
      <c r="AZ27" s="93"/>
      <c r="BA27" s="93"/>
      <c r="BB27" s="86"/>
    </row>
    <row r="28" spans="1:54" ht="21">
      <c r="A28" s="2"/>
      <c r="B28" s="50" t="s">
        <v>11</v>
      </c>
      <c r="C28" s="17">
        <f>+p_a_IN_OUT!E10</f>
        <v>0</v>
      </c>
      <c r="D28" s="11">
        <f>+p_a_IN_OUT!F10</f>
        <v>0</v>
      </c>
      <c r="E28" s="93">
        <f t="shared" si="6"/>
        <v>0</v>
      </c>
      <c r="F28" s="106">
        <f t="shared" si="6"/>
        <v>0</v>
      </c>
      <c r="G28" s="83">
        <f t="shared" si="7"/>
        <v>0</v>
      </c>
      <c r="H28" s="106">
        <f t="shared" si="7"/>
        <v>0</v>
      </c>
      <c r="I28" s="83">
        <f t="shared" si="8"/>
        <v>0</v>
      </c>
      <c r="J28" s="106">
        <f t="shared" si="8"/>
        <v>0</v>
      </c>
      <c r="K28" s="83">
        <f t="shared" si="9"/>
        <v>0</v>
      </c>
      <c r="L28" s="106">
        <f t="shared" si="9"/>
        <v>0</v>
      </c>
      <c r="M28" s="83">
        <f t="shared" si="10"/>
        <v>0</v>
      </c>
      <c r="N28" s="106">
        <f t="shared" si="10"/>
        <v>0</v>
      </c>
      <c r="O28" s="83">
        <f t="shared" si="11"/>
        <v>0</v>
      </c>
      <c r="P28" s="106">
        <f t="shared" si="11"/>
        <v>0</v>
      </c>
      <c r="Q28" s="83">
        <f t="shared" si="12"/>
        <v>0</v>
      </c>
      <c r="R28" s="106">
        <f t="shared" si="12"/>
        <v>0</v>
      </c>
      <c r="S28" s="83">
        <f t="shared" si="13"/>
        <v>0</v>
      </c>
      <c r="T28" s="106">
        <f t="shared" si="13"/>
        <v>0</v>
      </c>
      <c r="U28" s="83">
        <f t="shared" si="14"/>
        <v>0</v>
      </c>
      <c r="V28" s="106">
        <f t="shared" si="14"/>
        <v>0</v>
      </c>
      <c r="W28" s="93">
        <f t="shared" si="15"/>
        <v>0</v>
      </c>
      <c r="X28" s="106">
        <f t="shared" si="15"/>
        <v>0</v>
      </c>
      <c r="Y28" s="93">
        <f t="shared" si="16"/>
        <v>0</v>
      </c>
      <c r="Z28" s="106">
        <f t="shared" si="16"/>
        <v>0</v>
      </c>
      <c r="AA28" s="93"/>
      <c r="AB28" s="83">
        <f>+H32</f>
        <v>350</v>
      </c>
      <c r="AC28" s="341">
        <f t="shared" si="17"/>
        <v>350</v>
      </c>
      <c r="AD28" s="86"/>
      <c r="AE28" s="5"/>
      <c r="AF28" s="93"/>
      <c r="AG28" s="93"/>
      <c r="AH28" s="93"/>
      <c r="AI28" s="93"/>
      <c r="AJ28" s="93"/>
      <c r="AK28" s="93"/>
      <c r="AL28" s="93"/>
      <c r="AM28" s="93"/>
      <c r="AN28" s="93"/>
      <c r="AO28" s="93"/>
      <c r="AP28" s="93"/>
      <c r="AQ28" s="93"/>
      <c r="AR28" s="93"/>
      <c r="AS28" s="93"/>
      <c r="AT28" s="93"/>
      <c r="AU28" s="93"/>
      <c r="AV28" s="93"/>
      <c r="AW28" s="93"/>
      <c r="AX28" s="93"/>
      <c r="AY28" s="93"/>
      <c r="AZ28" s="93"/>
      <c r="BA28" s="93"/>
      <c r="BB28" s="86"/>
    </row>
    <row r="29" spans="1:54" ht="21">
      <c r="A29" s="2"/>
      <c r="B29" s="50" t="s">
        <v>12</v>
      </c>
      <c r="C29" s="17">
        <f>+p_a_IN_OUT!E11</f>
        <v>0</v>
      </c>
      <c r="D29" s="11">
        <f>+p_a_IN_OUT!F11</f>
        <v>0</v>
      </c>
      <c r="E29" s="93">
        <f t="shared" si="6"/>
        <v>0</v>
      </c>
      <c r="F29" s="106">
        <f t="shared" si="6"/>
        <v>0</v>
      </c>
      <c r="G29" s="83">
        <f t="shared" si="7"/>
        <v>0</v>
      </c>
      <c r="H29" s="106">
        <f t="shared" si="7"/>
        <v>0</v>
      </c>
      <c r="I29" s="83">
        <f t="shared" si="8"/>
        <v>0</v>
      </c>
      <c r="J29" s="106">
        <f t="shared" si="8"/>
        <v>0</v>
      </c>
      <c r="K29" s="83">
        <f t="shared" si="9"/>
        <v>0</v>
      </c>
      <c r="L29" s="106">
        <f t="shared" si="9"/>
        <v>0</v>
      </c>
      <c r="M29" s="83">
        <f t="shared" si="10"/>
        <v>0</v>
      </c>
      <c r="N29" s="106">
        <f t="shared" si="10"/>
        <v>0</v>
      </c>
      <c r="O29" s="83">
        <f t="shared" si="11"/>
        <v>0</v>
      </c>
      <c r="P29" s="106">
        <f t="shared" si="11"/>
        <v>0</v>
      </c>
      <c r="Q29" s="83">
        <f t="shared" si="12"/>
        <v>0</v>
      </c>
      <c r="R29" s="106">
        <f t="shared" si="12"/>
        <v>0</v>
      </c>
      <c r="S29" s="83">
        <f t="shared" si="13"/>
        <v>0</v>
      </c>
      <c r="T29" s="106">
        <f t="shared" si="13"/>
        <v>0</v>
      </c>
      <c r="U29" s="83">
        <f t="shared" si="14"/>
        <v>0</v>
      </c>
      <c r="V29" s="106">
        <f t="shared" si="14"/>
        <v>0</v>
      </c>
      <c r="W29" s="93">
        <f t="shared" si="15"/>
        <v>0</v>
      </c>
      <c r="X29" s="106">
        <f t="shared" si="15"/>
        <v>0</v>
      </c>
      <c r="Y29" s="93">
        <f t="shared" si="16"/>
        <v>0</v>
      </c>
      <c r="Z29" s="106">
        <f t="shared" si="16"/>
        <v>0</v>
      </c>
      <c r="AA29" s="93"/>
      <c r="AB29" s="83">
        <f>+J32</f>
        <v>310</v>
      </c>
      <c r="AC29" s="341">
        <f t="shared" si="17"/>
        <v>310</v>
      </c>
      <c r="AD29" s="86"/>
      <c r="AE29" s="5"/>
      <c r="AF29" s="93"/>
      <c r="AG29" s="93"/>
      <c r="AH29" s="93"/>
      <c r="AI29" s="93"/>
      <c r="AJ29" s="93"/>
      <c r="AK29" s="93"/>
      <c r="AL29" s="93"/>
      <c r="AM29" s="93"/>
      <c r="AN29" s="93"/>
      <c r="AO29" s="93"/>
      <c r="AP29" s="93"/>
      <c r="AQ29" s="93"/>
      <c r="AR29" s="93"/>
      <c r="AS29" s="93"/>
      <c r="AT29" s="93"/>
      <c r="AU29" s="93"/>
      <c r="AV29" s="93"/>
      <c r="AW29" s="93"/>
      <c r="AX29" s="93"/>
      <c r="AY29" s="93"/>
      <c r="AZ29" s="93"/>
      <c r="BA29" s="93"/>
      <c r="BB29" s="86"/>
    </row>
    <row r="30" spans="1:54" ht="21">
      <c r="A30" s="2"/>
      <c r="B30" s="50" t="s">
        <v>13</v>
      </c>
      <c r="C30" s="17">
        <f>+p_a_IN_OUT!E12</f>
        <v>0</v>
      </c>
      <c r="D30" s="11">
        <f>+p_a_IN_OUT!F12</f>
        <v>0</v>
      </c>
      <c r="E30" s="93">
        <f t="shared" si="6"/>
        <v>0</v>
      </c>
      <c r="F30" s="106">
        <f t="shared" si="6"/>
        <v>0</v>
      </c>
      <c r="G30" s="83">
        <f t="shared" si="7"/>
        <v>0</v>
      </c>
      <c r="H30" s="106">
        <f t="shared" si="7"/>
        <v>0</v>
      </c>
      <c r="I30" s="83">
        <f t="shared" si="8"/>
        <v>0</v>
      </c>
      <c r="J30" s="106">
        <f t="shared" si="8"/>
        <v>0</v>
      </c>
      <c r="K30" s="83">
        <f t="shared" si="9"/>
        <v>0</v>
      </c>
      <c r="L30" s="106">
        <f t="shared" si="9"/>
        <v>0</v>
      </c>
      <c r="M30" s="83">
        <f t="shared" si="10"/>
        <v>0</v>
      </c>
      <c r="N30" s="106">
        <f t="shared" si="10"/>
        <v>0</v>
      </c>
      <c r="O30" s="83">
        <f t="shared" si="11"/>
        <v>0</v>
      </c>
      <c r="P30" s="106">
        <f t="shared" si="11"/>
        <v>0</v>
      </c>
      <c r="Q30" s="83">
        <f t="shared" si="12"/>
        <v>0</v>
      </c>
      <c r="R30" s="106">
        <f t="shared" si="12"/>
        <v>0</v>
      </c>
      <c r="S30" s="83">
        <f t="shared" si="13"/>
        <v>0</v>
      </c>
      <c r="T30" s="106">
        <f t="shared" si="13"/>
        <v>0</v>
      </c>
      <c r="U30" s="83">
        <f t="shared" si="14"/>
        <v>0</v>
      </c>
      <c r="V30" s="106">
        <f t="shared" si="14"/>
        <v>0</v>
      </c>
      <c r="W30" s="93">
        <f t="shared" si="15"/>
        <v>0</v>
      </c>
      <c r="X30" s="106">
        <f t="shared" si="15"/>
        <v>0</v>
      </c>
      <c r="Y30" s="93">
        <f t="shared" si="16"/>
        <v>0</v>
      </c>
      <c r="Z30" s="106">
        <f t="shared" si="16"/>
        <v>0</v>
      </c>
      <c r="AA30" s="93"/>
      <c r="AB30" s="83">
        <f>+L32</f>
        <v>0</v>
      </c>
      <c r="AC30" s="341" t="str">
        <f t="shared" si="17"/>
        <v/>
      </c>
      <c r="AD30" s="86"/>
      <c r="AE30" s="5"/>
      <c r="AF30" s="93"/>
      <c r="AG30" s="93"/>
      <c r="AH30" s="93"/>
      <c r="AI30" s="93"/>
      <c r="AJ30" s="93"/>
      <c r="AK30" s="93"/>
      <c r="AL30" s="93"/>
      <c r="AM30" s="93"/>
      <c r="AN30" s="93"/>
      <c r="AO30" s="93"/>
      <c r="AP30" s="93"/>
      <c r="AQ30" s="93"/>
      <c r="AR30" s="93"/>
      <c r="AS30" s="93"/>
      <c r="AT30" s="93"/>
      <c r="AU30" s="93"/>
      <c r="AV30" s="93"/>
      <c r="AW30" s="93"/>
      <c r="AX30" s="93"/>
      <c r="AY30" s="93"/>
      <c r="AZ30" s="93"/>
      <c r="BA30" s="93"/>
      <c r="BB30" s="86"/>
    </row>
    <row r="31" spans="1:54" ht="21">
      <c r="A31" s="2"/>
      <c r="B31" s="51" t="s">
        <v>14</v>
      </c>
      <c r="C31" s="18">
        <f>+p_a_IN_OUT!E13</f>
        <v>0</v>
      </c>
      <c r="D31" s="12">
        <f>+p_a_IN_OUT!F13</f>
        <v>0</v>
      </c>
      <c r="E31" s="20">
        <f t="shared" si="6"/>
        <v>0</v>
      </c>
      <c r="F31" s="106">
        <f t="shared" si="6"/>
        <v>0</v>
      </c>
      <c r="G31" s="84">
        <f t="shared" si="7"/>
        <v>0</v>
      </c>
      <c r="H31" s="106">
        <f t="shared" si="7"/>
        <v>0</v>
      </c>
      <c r="I31" s="84">
        <f t="shared" si="8"/>
        <v>0</v>
      </c>
      <c r="J31" s="106">
        <f t="shared" si="8"/>
        <v>0</v>
      </c>
      <c r="K31" s="84">
        <f t="shared" si="9"/>
        <v>0</v>
      </c>
      <c r="L31" s="106">
        <f t="shared" si="9"/>
        <v>0</v>
      </c>
      <c r="M31" s="84">
        <f t="shared" si="10"/>
        <v>0</v>
      </c>
      <c r="N31" s="106">
        <f t="shared" si="10"/>
        <v>0</v>
      </c>
      <c r="O31" s="84">
        <f t="shared" si="11"/>
        <v>0</v>
      </c>
      <c r="P31" s="106">
        <f t="shared" si="11"/>
        <v>0</v>
      </c>
      <c r="Q31" s="84">
        <f t="shared" si="12"/>
        <v>0</v>
      </c>
      <c r="R31" s="106">
        <f t="shared" si="12"/>
        <v>0</v>
      </c>
      <c r="S31" s="84">
        <f t="shared" si="13"/>
        <v>0</v>
      </c>
      <c r="T31" s="106">
        <f t="shared" si="13"/>
        <v>0</v>
      </c>
      <c r="U31" s="84">
        <f t="shared" si="14"/>
        <v>0</v>
      </c>
      <c r="V31" s="106">
        <f t="shared" si="14"/>
        <v>0</v>
      </c>
      <c r="W31" s="84">
        <f t="shared" si="15"/>
        <v>0</v>
      </c>
      <c r="X31" s="106">
        <f t="shared" si="15"/>
        <v>0</v>
      </c>
      <c r="Y31" s="84">
        <f t="shared" si="16"/>
        <v>0</v>
      </c>
      <c r="Z31" s="106">
        <f t="shared" si="16"/>
        <v>0</v>
      </c>
      <c r="AA31" s="93"/>
      <c r="AB31" s="83">
        <f>+N32</f>
        <v>0</v>
      </c>
      <c r="AC31" s="341" t="str">
        <f t="shared" si="17"/>
        <v/>
      </c>
      <c r="AD31" s="86"/>
      <c r="AE31" s="5"/>
      <c r="AF31" s="93"/>
      <c r="AG31" s="93"/>
      <c r="AH31" s="93"/>
      <c r="AI31" s="93"/>
      <c r="AJ31" s="93"/>
      <c r="AK31" s="93"/>
      <c r="AL31" s="93"/>
      <c r="AM31" s="93"/>
      <c r="AN31" s="93"/>
      <c r="AO31" s="93"/>
      <c r="AP31" s="93"/>
      <c r="AQ31" s="93"/>
      <c r="AR31" s="93"/>
      <c r="AS31" s="93"/>
      <c r="AT31" s="93"/>
      <c r="AU31" s="93"/>
      <c r="AV31" s="93"/>
      <c r="AW31" s="93"/>
      <c r="AX31" s="93"/>
      <c r="AY31" s="93"/>
      <c r="AZ31" s="93"/>
      <c r="BA31" s="93"/>
      <c r="BB31" s="86"/>
    </row>
    <row r="32" spans="1:54" ht="21">
      <c r="A32" s="9"/>
      <c r="B32" s="5" t="s">
        <v>75</v>
      </c>
      <c r="C32" s="93">
        <v>1</v>
      </c>
      <c r="D32" s="90">
        <f>+MAX(C26:D31)</f>
        <v>450</v>
      </c>
      <c r="E32" s="93">
        <v>2</v>
      </c>
      <c r="F32" s="14">
        <f>+MAX(E26:F31)</f>
        <v>400</v>
      </c>
      <c r="G32" s="93">
        <v>3</v>
      </c>
      <c r="H32" s="14">
        <f>+MAX(G26:H31)</f>
        <v>350</v>
      </c>
      <c r="I32" s="93">
        <v>4</v>
      </c>
      <c r="J32" s="14">
        <f>+MAX(I26:J31)</f>
        <v>310</v>
      </c>
      <c r="K32" s="2">
        <v>5</v>
      </c>
      <c r="L32" s="14">
        <f>+MAX(K26:L31)</f>
        <v>0</v>
      </c>
      <c r="M32" s="2">
        <v>6</v>
      </c>
      <c r="N32" s="14">
        <f>+MAX(M26:N31)</f>
        <v>0</v>
      </c>
      <c r="O32" s="93">
        <v>7</v>
      </c>
      <c r="P32" s="14">
        <f>+MAX(O26:P31)</f>
        <v>0</v>
      </c>
      <c r="Q32" s="93">
        <v>8</v>
      </c>
      <c r="R32" s="14">
        <f>+MAX(Q26:R31)</f>
        <v>0</v>
      </c>
      <c r="S32" s="93">
        <v>9</v>
      </c>
      <c r="T32" s="14">
        <f>+MAX(S26:T31)</f>
        <v>0</v>
      </c>
      <c r="U32" s="93">
        <v>10</v>
      </c>
      <c r="V32" s="14">
        <f>+MAX(U26:V31)</f>
        <v>0</v>
      </c>
      <c r="W32" s="93">
        <v>11</v>
      </c>
      <c r="X32" s="14">
        <f>+MAX(W26:X31)</f>
        <v>0</v>
      </c>
      <c r="Y32" s="93">
        <v>12</v>
      </c>
      <c r="Z32" s="14">
        <f>+MAX(Y26:Z31)</f>
        <v>0</v>
      </c>
      <c r="AA32" s="106"/>
      <c r="AB32" s="93">
        <f>+P32</f>
        <v>0</v>
      </c>
      <c r="AC32" s="341" t="str">
        <f t="shared" si="17"/>
        <v/>
      </c>
      <c r="AD32" s="86"/>
      <c r="AE32" s="5"/>
      <c r="AF32" s="93"/>
      <c r="AG32" s="93"/>
      <c r="AH32" s="93"/>
      <c r="AI32" s="93"/>
      <c r="AJ32" s="93"/>
      <c r="AK32" s="93"/>
      <c r="AL32" s="93"/>
      <c r="AM32" s="93"/>
      <c r="AN32" s="93"/>
      <c r="AO32" s="93"/>
      <c r="AP32" s="93"/>
      <c r="AQ32" s="93"/>
      <c r="AR32" s="93"/>
      <c r="AS32" s="93"/>
      <c r="AT32" s="93"/>
      <c r="AU32" s="93"/>
      <c r="AV32" s="93"/>
      <c r="AW32" s="93"/>
      <c r="AX32" s="93"/>
      <c r="AY32" s="93"/>
      <c r="AZ32" s="93"/>
      <c r="BA32" s="93"/>
      <c r="BB32" s="86"/>
    </row>
    <row r="33" spans="1:54" ht="21">
      <c r="A33" s="9"/>
      <c r="B33" s="5"/>
      <c r="C33" s="93"/>
      <c r="D33" s="93"/>
      <c r="E33" s="93"/>
      <c r="F33" s="93"/>
      <c r="G33" s="93"/>
      <c r="H33" s="93"/>
      <c r="I33" s="93"/>
      <c r="J33" s="93"/>
      <c r="K33" s="2"/>
      <c r="L33" s="93"/>
      <c r="M33" s="2"/>
      <c r="N33" s="93"/>
      <c r="O33" s="93"/>
      <c r="P33" s="93"/>
      <c r="Q33" s="93"/>
      <c r="R33" s="93"/>
      <c r="S33" s="93"/>
      <c r="T33" s="93"/>
      <c r="U33" s="93"/>
      <c r="V33" s="93"/>
      <c r="W33" s="93"/>
      <c r="X33" s="93"/>
      <c r="Y33" s="93"/>
      <c r="Z33" s="93"/>
      <c r="AA33" s="106"/>
      <c r="AB33" s="93">
        <f>+R32</f>
        <v>0</v>
      </c>
      <c r="AC33" s="341" t="str">
        <f t="shared" si="17"/>
        <v/>
      </c>
      <c r="AD33" s="86"/>
      <c r="AE33" s="5"/>
      <c r="AF33" s="93"/>
      <c r="AG33" s="93"/>
      <c r="AH33" s="93"/>
      <c r="AI33" s="93"/>
      <c r="AJ33" s="93"/>
      <c r="AK33" s="93"/>
      <c r="AL33" s="93"/>
      <c r="AM33" s="93"/>
      <c r="AN33" s="93"/>
      <c r="AO33" s="93"/>
      <c r="AP33" s="93"/>
      <c r="AQ33" s="93"/>
      <c r="AR33" s="93"/>
      <c r="AS33" s="93"/>
      <c r="AT33" s="93"/>
      <c r="AU33" s="93"/>
      <c r="AV33" s="93"/>
      <c r="AW33" s="93"/>
      <c r="AX33" s="93"/>
      <c r="AY33" s="93"/>
      <c r="AZ33" s="93"/>
      <c r="BA33" s="93"/>
      <c r="BB33" s="86"/>
    </row>
    <row r="34" spans="1:54" ht="21">
      <c r="A34" s="9"/>
      <c r="B34" s="5"/>
      <c r="C34" s="93"/>
      <c r="D34" s="93"/>
      <c r="E34" s="93"/>
      <c r="F34" s="93"/>
      <c r="G34" s="93"/>
      <c r="H34" s="93"/>
      <c r="I34" s="93"/>
      <c r="J34" s="2"/>
      <c r="K34" s="2"/>
      <c r="L34" s="2"/>
      <c r="M34" s="2"/>
      <c r="N34" s="62"/>
      <c r="O34" s="423" t="s">
        <v>101</v>
      </c>
      <c r="P34" s="424"/>
      <c r="Q34" s="93"/>
      <c r="R34" s="93"/>
      <c r="S34" s="93"/>
      <c r="T34" s="93"/>
      <c r="U34" s="93"/>
      <c r="V34" s="93"/>
      <c r="W34" s="93"/>
      <c r="X34" s="93"/>
      <c r="Y34" s="93"/>
      <c r="Z34" s="93"/>
      <c r="AA34" s="106"/>
      <c r="AB34" s="93">
        <f>+T32</f>
        <v>0</v>
      </c>
      <c r="AC34" s="341" t="str">
        <f t="shared" si="17"/>
        <v/>
      </c>
      <c r="AD34" s="86"/>
      <c r="AE34" s="5"/>
      <c r="AF34" s="93"/>
      <c r="AG34" s="93"/>
      <c r="AH34" s="93"/>
      <c r="AI34" s="93"/>
      <c r="AJ34" s="93"/>
      <c r="AK34" s="93"/>
      <c r="AL34" s="93"/>
      <c r="AM34" s="93"/>
      <c r="AN34" s="93"/>
      <c r="AO34" s="93"/>
      <c r="AP34" s="93"/>
      <c r="AQ34" s="93"/>
      <c r="AR34" s="93"/>
      <c r="AS34" s="93"/>
      <c r="AT34" s="93"/>
      <c r="AU34" s="93"/>
      <c r="AV34" s="93"/>
      <c r="AW34" s="93"/>
      <c r="AX34" s="93"/>
      <c r="AY34" s="93"/>
      <c r="AZ34" s="93"/>
      <c r="BA34" s="93"/>
      <c r="BB34" s="86"/>
    </row>
    <row r="35" spans="1:54" ht="21.6" thickBot="1">
      <c r="A35" s="9"/>
      <c r="B35" s="373" t="s">
        <v>99</v>
      </c>
      <c r="C35" s="236" t="s">
        <v>2</v>
      </c>
      <c r="D35" s="237" t="s">
        <v>3</v>
      </c>
      <c r="E35" s="33" t="s">
        <v>36</v>
      </c>
      <c r="F35" s="246" t="s">
        <v>48</v>
      </c>
      <c r="G35" s="247" t="s">
        <v>49</v>
      </c>
      <c r="H35" s="247" t="s">
        <v>50</v>
      </c>
      <c r="I35" s="247" t="s">
        <v>51</v>
      </c>
      <c r="J35" s="247" t="s">
        <v>52</v>
      </c>
      <c r="K35" s="248" t="s">
        <v>53</v>
      </c>
      <c r="L35" s="249" t="s">
        <v>35</v>
      </c>
      <c r="M35" s="306" t="s">
        <v>89</v>
      </c>
      <c r="N35" s="366" t="s">
        <v>7</v>
      </c>
      <c r="O35" s="360" t="str">
        <f>+N35</f>
        <v>Σ∆H</v>
      </c>
      <c r="P35" s="361" t="s">
        <v>67</v>
      </c>
      <c r="Q35" s="93"/>
      <c r="R35" s="93"/>
      <c r="S35" s="93"/>
      <c r="T35" s="93"/>
      <c r="U35" s="93"/>
      <c r="V35" s="93"/>
      <c r="W35" s="93"/>
      <c r="X35" s="93"/>
      <c r="Y35" s="93"/>
      <c r="Z35" s="93"/>
      <c r="AA35" s="106"/>
      <c r="AB35" s="93">
        <f>+V32</f>
        <v>0</v>
      </c>
      <c r="AC35" s="341" t="str">
        <f>+IF(AB35&lt;&gt;0,AB35,"")</f>
        <v/>
      </c>
      <c r="AD35" s="86"/>
      <c r="AE35" s="5"/>
      <c r="AF35" s="93"/>
      <c r="AG35" s="93"/>
      <c r="AH35" s="93"/>
      <c r="AI35" s="93"/>
      <c r="AJ35" s="93"/>
      <c r="AK35" s="93"/>
      <c r="AL35" s="93"/>
      <c r="AM35" s="93"/>
      <c r="AN35" s="93"/>
      <c r="AO35" s="93"/>
      <c r="AP35" s="93"/>
      <c r="AQ35" s="93"/>
      <c r="AR35" s="93"/>
      <c r="AS35" s="93"/>
      <c r="AT35" s="93"/>
      <c r="AU35" s="93"/>
      <c r="AV35" s="93"/>
      <c r="AW35" s="93"/>
      <c r="AX35" s="93"/>
      <c r="AY35" s="93"/>
      <c r="AZ35" s="93"/>
      <c r="BA35" s="93"/>
      <c r="BB35" s="86"/>
    </row>
    <row r="36" spans="1:54" ht="21">
      <c r="A36" s="9"/>
      <c r="B36" s="275" t="s">
        <v>100</v>
      </c>
      <c r="C36" s="93" t="s">
        <v>1</v>
      </c>
      <c r="D36" s="93" t="s">
        <v>1</v>
      </c>
      <c r="E36" s="93" t="s">
        <v>1</v>
      </c>
      <c r="F36" s="240" t="s">
        <v>4</v>
      </c>
      <c r="G36" s="93" t="s">
        <v>4</v>
      </c>
      <c r="H36" s="93" t="s">
        <v>4</v>
      </c>
      <c r="I36" s="93" t="s">
        <v>4</v>
      </c>
      <c r="J36" s="93" t="s">
        <v>4</v>
      </c>
      <c r="K36" s="93" t="s">
        <v>4</v>
      </c>
      <c r="L36" s="374" t="s">
        <v>4</v>
      </c>
      <c r="M36" s="126" t="s">
        <v>5</v>
      </c>
      <c r="N36" s="375"/>
      <c r="O36" s="31"/>
      <c r="P36" s="307" t="s">
        <v>1</v>
      </c>
      <c r="Q36" s="93"/>
      <c r="R36" s="93"/>
      <c r="S36" s="93"/>
      <c r="T36" s="93"/>
      <c r="U36" s="93"/>
      <c r="V36" s="93"/>
      <c r="W36" s="93"/>
      <c r="X36" s="93"/>
      <c r="Y36" s="93"/>
      <c r="Z36" s="93"/>
      <c r="AA36" s="106"/>
      <c r="AB36" s="93">
        <f>+X32</f>
        <v>0</v>
      </c>
      <c r="AC36" s="341" t="str">
        <f>+IF(AB36&lt;&gt;0,AB36,"")</f>
        <v/>
      </c>
      <c r="AD36" s="86"/>
      <c r="AE36" s="5"/>
      <c r="AF36" s="93"/>
      <c r="AG36" s="93"/>
      <c r="AH36" s="93"/>
      <c r="AI36" s="93"/>
      <c r="AJ36" s="93"/>
      <c r="AK36" s="93"/>
      <c r="AL36" s="93"/>
      <c r="AM36" s="93"/>
      <c r="AN36" s="93"/>
      <c r="AO36" s="93"/>
      <c r="AP36" s="93"/>
      <c r="AQ36" s="93"/>
      <c r="AR36" s="93"/>
      <c r="AS36" s="93"/>
      <c r="AT36" s="93"/>
      <c r="AU36" s="93"/>
      <c r="AV36" s="93"/>
      <c r="AW36" s="93"/>
      <c r="AX36" s="93"/>
      <c r="AY36" s="93"/>
      <c r="AZ36" s="93"/>
      <c r="BA36" s="93"/>
      <c r="BB36" s="86"/>
    </row>
    <row r="37" spans="1:54" ht="21">
      <c r="A37" s="9"/>
      <c r="B37" s="358">
        <f>+IF(C37&lt;&gt;"",1,"")</f>
        <v>1</v>
      </c>
      <c r="C37" s="16">
        <f>+IF(AC26&lt;&gt;MIN(AC26:AC29),AC26,"")</f>
        <v>450</v>
      </c>
      <c r="D37" s="10">
        <f>+AC27</f>
        <v>400</v>
      </c>
      <c r="E37" s="91">
        <f>+IF(OR(C37&lt;&gt;"",D37&lt;&gt;""),C37-D37,0)</f>
        <v>50</v>
      </c>
      <c r="F37" s="241" t="str">
        <f t="shared" ref="F37:F47" si="18">+IF(AND(MIN($C$26:$D$26)&lt;=MIN($C37:$D37),MAX($C$26:$D$26)&gt;=MAX($C37:$D37)),$K$5,"")</f>
        <v/>
      </c>
      <c r="G37" s="91">
        <f t="shared" ref="G37:G47" si="19">+IF(AND(MIN($C$27:$D$27)&lt;=MIN($C37:$D37),MAX($C$27:$D$27)&gt;=MAX($C37:$D37)),$K$6,"")</f>
        <v>1</v>
      </c>
      <c r="H37" s="91" t="str">
        <f t="shared" ref="H37:H47" si="20">+IF(AND(MIN($C$28:$D$28)&lt;=MIN($C37:$D37),MAX($C$28:$D$28)&gt;=MAX($C37:$D37)),$K$7,"")</f>
        <v/>
      </c>
      <c r="I37" s="91" t="str">
        <f t="shared" ref="I37:I47" si="21">+IF(AND(MIN($C$29:$D$29)&lt;=MIN($C37:$D37),MAX($C$29:$D$29)&gt;=MAX($C37:$D37)),$K$8,"")</f>
        <v/>
      </c>
      <c r="J37" s="91" t="str">
        <f t="shared" ref="J37:J47" si="22">+IF(AND(MIN($C$30:$D$30)&lt;=MIN($C37:$D37),MAX($C$30:$D$30)&gt;=MAX($C37:$D37)),$K$9,"")</f>
        <v/>
      </c>
      <c r="K37" s="91" t="str">
        <f t="shared" ref="K37:K47" si="23">+IF(AND(MIN($C$31:$D$31)&lt;=MIN($C37:$D37),MAX($C$31:$D$31)&gt;=MAX($C37:$D37)),$K$10,"")</f>
        <v/>
      </c>
      <c r="L37" s="250">
        <f>+SUM(F37:K37)</f>
        <v>1</v>
      </c>
      <c r="M37" s="135">
        <f>+E37*L37</f>
        <v>50</v>
      </c>
      <c r="N37" s="126">
        <f>+IF(OR(M37&lt;&gt;0,N38&lt;&gt;0),M37+N38,IF(P37="",,0))</f>
        <v>280</v>
      </c>
      <c r="O37" s="358">
        <f t="shared" ref="O37:O38" si="24">IF(OR(AND(N37&lt;&gt;0,N37&lt;&gt;""),AND(N37=0,P37&lt;&gt;"")),N37,NA())</f>
        <v>280</v>
      </c>
      <c r="P37" s="359">
        <f>+C37</f>
        <v>450</v>
      </c>
      <c r="Q37" s="93"/>
      <c r="R37" s="93"/>
      <c r="S37" s="93"/>
      <c r="T37" s="93"/>
      <c r="U37" s="93"/>
      <c r="V37" s="93"/>
      <c r="W37" s="93"/>
      <c r="X37" s="93"/>
      <c r="Y37" s="93"/>
      <c r="Z37" s="93"/>
      <c r="AA37" s="93"/>
      <c r="AB37" s="84">
        <f>+Z32</f>
        <v>0</v>
      </c>
      <c r="AC37" s="342" t="str">
        <f>+IF(AB37&lt;&gt;0,AB37,"")</f>
        <v/>
      </c>
      <c r="AD37" s="86"/>
      <c r="AE37" s="5"/>
      <c r="AF37" s="93"/>
      <c r="AG37" s="93"/>
      <c r="AH37" s="93"/>
      <c r="AI37" s="93"/>
      <c r="AJ37" s="93"/>
      <c r="AK37" s="93"/>
      <c r="AL37" s="93"/>
      <c r="AM37" s="93"/>
      <c r="AN37" s="93"/>
      <c r="AO37" s="93"/>
      <c r="AP37" s="93"/>
      <c r="AQ37" s="93"/>
      <c r="AR37" s="93"/>
      <c r="AS37" s="93"/>
      <c r="AT37" s="93"/>
      <c r="AU37" s="93"/>
      <c r="AV37" s="93"/>
      <c r="AW37" s="93"/>
      <c r="AX37" s="93"/>
      <c r="AY37" s="93"/>
      <c r="AZ37" s="93"/>
      <c r="BA37" s="93"/>
      <c r="BB37" s="86"/>
    </row>
    <row r="38" spans="1:54" ht="21">
      <c r="A38" s="9"/>
      <c r="B38" s="275">
        <f>+IF(C38&lt;&gt;"",B37+1,"")</f>
        <v>2</v>
      </c>
      <c r="C38" s="17">
        <f>+IF(AC27&lt;&gt;MIN(AC27:AC30),AC27,"")</f>
        <v>400</v>
      </c>
      <c r="D38" s="11">
        <f>+AC28</f>
        <v>350</v>
      </c>
      <c r="E38" s="93">
        <f t="shared" ref="E38:E47" si="25">+IF(OR(C38&lt;&gt;"",D38&lt;&gt;""),C38-D38,0)</f>
        <v>50</v>
      </c>
      <c r="F38" s="240">
        <f t="shared" si="18"/>
        <v>2</v>
      </c>
      <c r="G38" s="93">
        <f t="shared" si="19"/>
        <v>1</v>
      </c>
      <c r="H38" s="93" t="str">
        <f t="shared" si="20"/>
        <v/>
      </c>
      <c r="I38" s="93" t="str">
        <f t="shared" si="21"/>
        <v/>
      </c>
      <c r="J38" s="93" t="str">
        <f t="shared" si="22"/>
        <v/>
      </c>
      <c r="K38" s="93" t="str">
        <f t="shared" si="23"/>
        <v/>
      </c>
      <c r="L38" s="251">
        <f t="shared" ref="L38:L42" si="26">+SUM(F38:K38)</f>
        <v>3</v>
      </c>
      <c r="M38" s="138">
        <f t="shared" ref="M38:M42" si="27">+E38*L38</f>
        <v>150</v>
      </c>
      <c r="N38" s="126">
        <f>+IF(OR(M38&lt;&gt;0,N39&lt;&gt;0),M38+N39,IF(P38="",,0))</f>
        <v>230</v>
      </c>
      <c r="O38" s="275">
        <f t="shared" si="24"/>
        <v>230</v>
      </c>
      <c r="P38" s="127">
        <f t="shared" ref="P38:P47" si="28">+D37</f>
        <v>400</v>
      </c>
      <c r="Q38" s="93"/>
      <c r="R38" s="93"/>
      <c r="S38" s="93"/>
      <c r="T38" s="93"/>
      <c r="U38" s="93"/>
      <c r="V38" s="93"/>
      <c r="W38" s="93"/>
      <c r="X38" s="93"/>
      <c r="Y38" s="93"/>
      <c r="Z38" s="93"/>
      <c r="AA38" s="93"/>
      <c r="AB38" s="93"/>
      <c r="AC38" s="93"/>
      <c r="AD38" s="86"/>
      <c r="AE38" s="5"/>
      <c r="AF38" s="93"/>
      <c r="AG38" s="93"/>
      <c r="AH38" s="93"/>
      <c r="AI38" s="93"/>
      <c r="AJ38" s="93"/>
      <c r="AK38" s="93"/>
      <c r="AL38" s="93"/>
      <c r="AM38" s="93"/>
      <c r="AN38" s="93"/>
      <c r="AO38" s="93"/>
      <c r="AP38" s="93"/>
      <c r="AQ38" s="93"/>
      <c r="AR38" s="93"/>
      <c r="AS38" s="93"/>
      <c r="AT38" s="93"/>
      <c r="AU38" s="93"/>
      <c r="AV38" s="93"/>
      <c r="AW38" s="93"/>
      <c r="AX38" s="93"/>
      <c r="AY38" s="93"/>
      <c r="AZ38" s="93"/>
      <c r="BA38" s="93"/>
      <c r="BB38" s="86"/>
    </row>
    <row r="39" spans="1:54" ht="21">
      <c r="A39" s="9"/>
      <c r="B39" s="275">
        <f t="shared" ref="B39:B47" si="29">+IF(C39&lt;&gt;"",B38+1,"")</f>
        <v>3</v>
      </c>
      <c r="C39" s="17">
        <f>+IF(AC28&lt;&gt;MIN(AC28:AC31),AC28,"")</f>
        <v>350</v>
      </c>
      <c r="D39" s="11">
        <f>+AC29</f>
        <v>310</v>
      </c>
      <c r="E39" s="93">
        <f t="shared" si="25"/>
        <v>40</v>
      </c>
      <c r="F39" s="240">
        <f t="shared" si="18"/>
        <v>2</v>
      </c>
      <c r="G39" s="93" t="str">
        <f t="shared" si="19"/>
        <v/>
      </c>
      <c r="H39" s="93" t="str">
        <f t="shared" si="20"/>
        <v/>
      </c>
      <c r="I39" s="93" t="str">
        <f t="shared" si="21"/>
        <v/>
      </c>
      <c r="J39" s="93" t="str">
        <f t="shared" si="22"/>
        <v/>
      </c>
      <c r="K39" s="93" t="str">
        <f t="shared" si="23"/>
        <v/>
      </c>
      <c r="L39" s="251">
        <f t="shared" si="26"/>
        <v>2</v>
      </c>
      <c r="M39" s="138">
        <f t="shared" si="27"/>
        <v>80</v>
      </c>
      <c r="N39" s="126">
        <f>+IF(OR(M39&lt;&gt;0,N40&lt;&gt;0),M39+N40,IF(P39="",,0))</f>
        <v>80</v>
      </c>
      <c r="O39" s="275">
        <f>IF(OR(AND(N39&lt;&gt;0,N39&lt;&gt;""),AND(N39=0,P39&lt;&gt;"")),N39,NA())</f>
        <v>80</v>
      </c>
      <c r="P39" s="127">
        <f t="shared" si="28"/>
        <v>350</v>
      </c>
      <c r="Q39" s="93"/>
      <c r="R39" s="93"/>
      <c r="S39" s="93"/>
      <c r="T39" s="93"/>
      <c r="U39" s="93"/>
      <c r="V39" s="93"/>
      <c r="W39" s="93"/>
      <c r="X39" s="93"/>
      <c r="Y39" s="93"/>
      <c r="Z39" s="93"/>
      <c r="AA39" s="93"/>
      <c r="AB39" s="93"/>
      <c r="AC39" s="93"/>
      <c r="AD39" s="86"/>
      <c r="AE39" s="5"/>
      <c r="AF39" s="93"/>
      <c r="AG39" s="93"/>
      <c r="AH39" s="93"/>
      <c r="AI39" s="93"/>
      <c r="AJ39" s="93"/>
      <c r="AK39" s="93"/>
      <c r="AL39" s="93"/>
      <c r="AM39" s="93"/>
      <c r="AN39" s="93"/>
      <c r="AO39" s="93"/>
      <c r="AP39" s="93"/>
      <c r="AQ39" s="93"/>
      <c r="AR39" s="93"/>
      <c r="AS39" s="93"/>
      <c r="AT39" s="93"/>
      <c r="AU39" s="93"/>
      <c r="AV39" s="93"/>
      <c r="AW39" s="93"/>
      <c r="AX39" s="93"/>
      <c r="AY39" s="93"/>
      <c r="AZ39" s="93"/>
      <c r="BA39" s="93"/>
      <c r="BB39" s="86"/>
    </row>
    <row r="40" spans="1:54" ht="21">
      <c r="A40" s="9"/>
      <c r="B40" s="5" t="str">
        <f t="shared" si="29"/>
        <v/>
      </c>
      <c r="C40" s="17" t="str">
        <f>+IF(AC29&lt;&gt;MIN(AC29:AC31),AC29,"")</f>
        <v/>
      </c>
      <c r="D40" s="11" t="str">
        <f>+AC30</f>
        <v/>
      </c>
      <c r="E40" s="93">
        <f t="shared" si="25"/>
        <v>0</v>
      </c>
      <c r="F40" s="240" t="str">
        <f t="shared" si="18"/>
        <v/>
      </c>
      <c r="G40" s="93" t="str">
        <f t="shared" si="19"/>
        <v/>
      </c>
      <c r="H40" s="93">
        <f t="shared" si="20"/>
        <v>0</v>
      </c>
      <c r="I40" s="93">
        <f t="shared" si="21"/>
        <v>0</v>
      </c>
      <c r="J40" s="93">
        <f t="shared" si="22"/>
        <v>0</v>
      </c>
      <c r="K40" s="93">
        <f t="shared" si="23"/>
        <v>0</v>
      </c>
      <c r="L40" s="251">
        <f t="shared" si="26"/>
        <v>0</v>
      </c>
      <c r="M40" s="138">
        <f t="shared" si="27"/>
        <v>0</v>
      </c>
      <c r="N40" s="126">
        <f>+IF(OR(M40&lt;&gt;0,N41&lt;&gt;0),M40+N41,IF(P40="",,0))</f>
        <v>0</v>
      </c>
      <c r="O40" s="275">
        <f t="shared" ref="O40:O47" si="30">IF(OR(AND(N40&lt;&gt;0,N40&lt;&gt;""),AND(N40=0,P40&lt;&gt;"")),N40,NA())</f>
        <v>0</v>
      </c>
      <c r="P40" s="127">
        <f t="shared" si="28"/>
        <v>310</v>
      </c>
      <c r="Q40" s="93"/>
      <c r="R40" s="93"/>
      <c r="S40" s="93"/>
      <c r="T40" s="93"/>
      <c r="U40" s="93"/>
      <c r="V40" s="93"/>
      <c r="W40" s="93"/>
      <c r="X40" s="93"/>
      <c r="Y40" s="93"/>
      <c r="Z40" s="93"/>
      <c r="AA40" s="93"/>
      <c r="AB40" s="93"/>
      <c r="AC40" s="93"/>
      <c r="AD40" s="86"/>
      <c r="AE40" s="5"/>
      <c r="AF40" s="93"/>
      <c r="AG40" s="93"/>
      <c r="AH40" s="93"/>
      <c r="AI40" s="93"/>
      <c r="AJ40" s="93"/>
      <c r="AK40" s="93"/>
      <c r="AL40" s="93"/>
      <c r="AM40" s="93"/>
      <c r="AN40" s="93"/>
      <c r="AO40" s="93"/>
      <c r="AP40" s="93"/>
      <c r="AQ40" s="93"/>
      <c r="AR40" s="93"/>
      <c r="AS40" s="93"/>
      <c r="AT40" s="93"/>
      <c r="AU40" s="93"/>
      <c r="AV40" s="93"/>
      <c r="AW40" s="93"/>
      <c r="AX40" s="93"/>
      <c r="AY40" s="93"/>
      <c r="AZ40" s="93"/>
      <c r="BA40" s="93"/>
      <c r="BB40" s="86"/>
    </row>
    <row r="41" spans="1:54" ht="21">
      <c r="A41" s="9"/>
      <c r="B41" s="5" t="str">
        <f t="shared" si="29"/>
        <v/>
      </c>
      <c r="C41" s="17" t="str">
        <f>+IF(AC30&lt;&gt;MIN(AC30:AC31),AC30,"")</f>
        <v/>
      </c>
      <c r="D41" s="11" t="str">
        <f>+AC31</f>
        <v/>
      </c>
      <c r="E41" s="93">
        <f t="shared" si="25"/>
        <v>0</v>
      </c>
      <c r="F41" s="240" t="str">
        <f t="shared" si="18"/>
        <v/>
      </c>
      <c r="G41" s="93" t="str">
        <f t="shared" si="19"/>
        <v/>
      </c>
      <c r="H41" s="93">
        <f t="shared" si="20"/>
        <v>0</v>
      </c>
      <c r="I41" s="93">
        <f t="shared" si="21"/>
        <v>0</v>
      </c>
      <c r="J41" s="93">
        <f t="shared" si="22"/>
        <v>0</v>
      </c>
      <c r="K41" s="93">
        <f t="shared" si="23"/>
        <v>0</v>
      </c>
      <c r="L41" s="251">
        <f t="shared" si="26"/>
        <v>0</v>
      </c>
      <c r="M41" s="138">
        <f t="shared" si="27"/>
        <v>0</v>
      </c>
      <c r="N41" s="126">
        <f t="shared" ref="N41:N46" si="31">+IF(OR(M41&lt;&gt;0,N42&lt;&gt;0),M41+N42,IF(P41="",,0))</f>
        <v>0</v>
      </c>
      <c r="O41" s="275" t="e">
        <f t="shared" si="30"/>
        <v>#N/A</v>
      </c>
      <c r="P41" s="127" t="str">
        <f>+D40</f>
        <v/>
      </c>
      <c r="Q41" s="93"/>
      <c r="R41" s="93"/>
      <c r="S41" s="93"/>
      <c r="T41" s="93"/>
      <c r="U41" s="93"/>
      <c r="V41" s="93"/>
      <c r="W41" s="93"/>
      <c r="X41" s="93"/>
      <c r="Y41" s="93"/>
      <c r="Z41" s="93"/>
      <c r="AA41" s="93"/>
      <c r="AB41" s="93"/>
      <c r="AC41" s="93"/>
      <c r="AD41" s="86"/>
      <c r="AE41" s="5"/>
      <c r="AF41" s="93"/>
      <c r="AG41" s="93"/>
      <c r="AH41" s="93"/>
      <c r="AI41" s="93"/>
      <c r="AJ41" s="93"/>
      <c r="AK41" s="93"/>
      <c r="AL41" s="93"/>
      <c r="AM41" s="93"/>
      <c r="AN41" s="93"/>
      <c r="AO41" s="93"/>
      <c r="AP41" s="93"/>
      <c r="AQ41" s="93"/>
      <c r="AR41" s="93"/>
      <c r="AS41" s="93"/>
      <c r="AT41" s="93"/>
      <c r="AU41" s="93"/>
      <c r="AV41" s="93"/>
      <c r="AW41" s="93"/>
      <c r="AX41" s="93"/>
      <c r="AY41" s="93"/>
      <c r="AZ41" s="93"/>
      <c r="BA41" s="93"/>
      <c r="BB41" s="86"/>
    </row>
    <row r="42" spans="1:54" ht="21">
      <c r="A42" s="9"/>
      <c r="B42" s="5" t="str">
        <f t="shared" si="29"/>
        <v/>
      </c>
      <c r="C42" s="17" t="str">
        <f t="shared" ref="C42:C47" si="32">+IF(AC31&lt;&gt;MIN(AC31:AC32),AC31,"")</f>
        <v/>
      </c>
      <c r="D42" s="11" t="str">
        <f t="shared" ref="D42:D44" si="33">+AC32</f>
        <v/>
      </c>
      <c r="E42" s="93">
        <f t="shared" si="25"/>
        <v>0</v>
      </c>
      <c r="F42" s="240" t="str">
        <f t="shared" si="18"/>
        <v/>
      </c>
      <c r="G42" s="93" t="str">
        <f t="shared" si="19"/>
        <v/>
      </c>
      <c r="H42" s="93">
        <f t="shared" si="20"/>
        <v>0</v>
      </c>
      <c r="I42" s="93">
        <f t="shared" si="21"/>
        <v>0</v>
      </c>
      <c r="J42" s="93">
        <f t="shared" si="22"/>
        <v>0</v>
      </c>
      <c r="K42" s="93">
        <f t="shared" si="23"/>
        <v>0</v>
      </c>
      <c r="L42" s="251">
        <f t="shared" si="26"/>
        <v>0</v>
      </c>
      <c r="M42" s="138">
        <f t="shared" si="27"/>
        <v>0</v>
      </c>
      <c r="N42" s="126">
        <f t="shared" si="31"/>
        <v>0</v>
      </c>
      <c r="O42" s="275" t="e">
        <f t="shared" si="30"/>
        <v>#N/A</v>
      </c>
      <c r="P42" s="127" t="str">
        <f t="shared" si="28"/>
        <v/>
      </c>
      <c r="Q42" s="93"/>
      <c r="R42" s="93"/>
      <c r="S42" s="93"/>
      <c r="T42" s="93"/>
      <c r="U42" s="93"/>
      <c r="V42" s="93"/>
      <c r="W42" s="93"/>
      <c r="X42" s="93"/>
      <c r="Y42" s="93"/>
      <c r="Z42" s="93"/>
      <c r="AA42" s="93"/>
      <c r="AB42" s="93"/>
      <c r="AC42" s="93"/>
      <c r="AD42" s="86"/>
      <c r="AE42" s="5"/>
      <c r="AF42" s="93"/>
      <c r="AG42" s="93"/>
      <c r="AH42" s="93"/>
      <c r="AI42" s="93"/>
      <c r="AJ42" s="93"/>
      <c r="AK42" s="93"/>
      <c r="AL42" s="93"/>
      <c r="AM42" s="93"/>
      <c r="AN42" s="93"/>
      <c r="AO42" s="93"/>
      <c r="AP42" s="93"/>
      <c r="AQ42" s="93"/>
      <c r="AR42" s="93"/>
      <c r="AS42" s="93"/>
      <c r="AT42" s="93"/>
      <c r="AU42" s="93"/>
      <c r="AV42" s="93"/>
      <c r="AW42" s="93"/>
      <c r="AX42" s="93"/>
      <c r="AY42" s="93"/>
      <c r="AZ42" s="93"/>
      <c r="BA42" s="93"/>
      <c r="BB42" s="86"/>
    </row>
    <row r="43" spans="1:54" ht="21">
      <c r="A43" s="9"/>
      <c r="B43" s="5" t="str">
        <f t="shared" si="29"/>
        <v/>
      </c>
      <c r="C43" s="17" t="str">
        <f t="shared" si="32"/>
        <v/>
      </c>
      <c r="D43" s="11" t="str">
        <f t="shared" si="33"/>
        <v/>
      </c>
      <c r="E43" s="93">
        <f t="shared" si="25"/>
        <v>0</v>
      </c>
      <c r="F43" s="240" t="str">
        <f t="shared" si="18"/>
        <v/>
      </c>
      <c r="G43" s="93" t="str">
        <f t="shared" si="19"/>
        <v/>
      </c>
      <c r="H43" s="93">
        <f t="shared" si="20"/>
        <v>0</v>
      </c>
      <c r="I43" s="93">
        <f t="shared" si="21"/>
        <v>0</v>
      </c>
      <c r="J43" s="93">
        <f t="shared" si="22"/>
        <v>0</v>
      </c>
      <c r="K43" s="93">
        <f t="shared" si="23"/>
        <v>0</v>
      </c>
      <c r="L43" s="251">
        <f t="shared" ref="L43:L47" si="34">+SUM(F43:K43)</f>
        <v>0</v>
      </c>
      <c r="M43" s="138">
        <f t="shared" ref="M43:M47" si="35">+E43*L43</f>
        <v>0</v>
      </c>
      <c r="N43" s="126">
        <f t="shared" si="31"/>
        <v>0</v>
      </c>
      <c r="O43" s="275" t="e">
        <f t="shared" si="30"/>
        <v>#N/A</v>
      </c>
      <c r="P43" s="127" t="str">
        <f t="shared" si="28"/>
        <v/>
      </c>
      <c r="Q43" s="93"/>
      <c r="R43" s="93"/>
      <c r="S43" s="93"/>
      <c r="T43" s="93"/>
      <c r="U43" s="93"/>
      <c r="V43" s="93"/>
      <c r="W43" s="93"/>
      <c r="X43" s="93"/>
      <c r="Y43" s="93"/>
      <c r="Z43" s="93"/>
      <c r="AA43" s="93"/>
      <c r="AB43" s="93"/>
      <c r="AC43" s="93"/>
      <c r="AD43" s="86"/>
      <c r="AE43" s="5"/>
      <c r="AF43" s="93"/>
      <c r="AG43" s="93"/>
      <c r="AH43" s="93"/>
      <c r="AI43" s="93"/>
      <c r="AJ43" s="93"/>
      <c r="AK43" s="93"/>
      <c r="AL43" s="93"/>
      <c r="AM43" s="93"/>
      <c r="AN43" s="93"/>
      <c r="AO43" s="93"/>
      <c r="AP43" s="93"/>
      <c r="AQ43" s="93"/>
      <c r="AR43" s="93"/>
      <c r="AS43" s="93"/>
      <c r="AT43" s="93"/>
      <c r="AU43" s="93"/>
      <c r="AV43" s="93"/>
      <c r="AW43" s="93"/>
      <c r="AX43" s="93"/>
      <c r="AY43" s="93"/>
      <c r="AZ43" s="93"/>
      <c r="BA43" s="93"/>
      <c r="BB43" s="86"/>
    </row>
    <row r="44" spans="1:54" ht="21">
      <c r="A44" s="9"/>
      <c r="B44" s="5" t="str">
        <f t="shared" si="29"/>
        <v/>
      </c>
      <c r="C44" s="17" t="str">
        <f t="shared" si="32"/>
        <v/>
      </c>
      <c r="D44" s="11" t="str">
        <f t="shared" si="33"/>
        <v/>
      </c>
      <c r="E44" s="93">
        <f t="shared" si="25"/>
        <v>0</v>
      </c>
      <c r="F44" s="240" t="str">
        <f t="shared" si="18"/>
        <v/>
      </c>
      <c r="G44" s="93" t="str">
        <f t="shared" si="19"/>
        <v/>
      </c>
      <c r="H44" s="93">
        <f t="shared" si="20"/>
        <v>0</v>
      </c>
      <c r="I44" s="93">
        <f t="shared" si="21"/>
        <v>0</v>
      </c>
      <c r="J44" s="93">
        <f t="shared" si="22"/>
        <v>0</v>
      </c>
      <c r="K44" s="93">
        <f t="shared" si="23"/>
        <v>0</v>
      </c>
      <c r="L44" s="251">
        <f t="shared" si="34"/>
        <v>0</v>
      </c>
      <c r="M44" s="138">
        <f t="shared" si="35"/>
        <v>0</v>
      </c>
      <c r="N44" s="126">
        <f t="shared" si="31"/>
        <v>0</v>
      </c>
      <c r="O44" s="275" t="e">
        <f t="shared" si="30"/>
        <v>#N/A</v>
      </c>
      <c r="P44" s="127" t="str">
        <f t="shared" si="28"/>
        <v/>
      </c>
      <c r="Q44" s="93"/>
      <c r="R44" s="93"/>
      <c r="S44" s="93"/>
      <c r="T44" s="93"/>
      <c r="U44" s="93"/>
      <c r="V44" s="93"/>
      <c r="W44" s="93"/>
      <c r="X44" s="93"/>
      <c r="Y44" s="93"/>
      <c r="Z44" s="93"/>
      <c r="AA44" s="93"/>
      <c r="AB44" s="93"/>
      <c r="AC44" s="93"/>
      <c r="AD44" s="86"/>
      <c r="AE44" s="5"/>
      <c r="AF44" s="93"/>
      <c r="AG44" s="93"/>
      <c r="AH44" s="93"/>
      <c r="AI44" s="93"/>
      <c r="AJ44" s="93"/>
      <c r="AK44" s="93"/>
      <c r="AL44" s="93"/>
      <c r="AM44" s="93"/>
      <c r="AN44" s="93"/>
      <c r="AO44" s="93"/>
      <c r="AP44" s="93"/>
      <c r="AQ44" s="93"/>
      <c r="AR44" s="93"/>
      <c r="AS44" s="93"/>
      <c r="AT44" s="93"/>
      <c r="AU44" s="93"/>
      <c r="AV44" s="93"/>
      <c r="AW44" s="93"/>
      <c r="AX44" s="93"/>
      <c r="AY44" s="93"/>
      <c r="AZ44" s="93"/>
      <c r="BA44" s="93"/>
      <c r="BB44" s="86"/>
    </row>
    <row r="45" spans="1:54" ht="21">
      <c r="A45" s="9"/>
      <c r="B45" s="5" t="str">
        <f t="shared" si="29"/>
        <v/>
      </c>
      <c r="C45" s="17" t="str">
        <f t="shared" si="32"/>
        <v/>
      </c>
      <c r="D45" s="11" t="str">
        <f>+AC35</f>
        <v/>
      </c>
      <c r="E45" s="93">
        <f t="shared" si="25"/>
        <v>0</v>
      </c>
      <c r="F45" s="240" t="str">
        <f t="shared" si="18"/>
        <v/>
      </c>
      <c r="G45" s="93" t="str">
        <f t="shared" si="19"/>
        <v/>
      </c>
      <c r="H45" s="93">
        <f t="shared" si="20"/>
        <v>0</v>
      </c>
      <c r="I45" s="93">
        <f t="shared" si="21"/>
        <v>0</v>
      </c>
      <c r="J45" s="93">
        <f t="shared" si="22"/>
        <v>0</v>
      </c>
      <c r="K45" s="93">
        <f t="shared" si="23"/>
        <v>0</v>
      </c>
      <c r="L45" s="251">
        <f t="shared" si="34"/>
        <v>0</v>
      </c>
      <c r="M45" s="138">
        <f t="shared" si="35"/>
        <v>0</v>
      </c>
      <c r="N45" s="126">
        <f t="shared" si="31"/>
        <v>0</v>
      </c>
      <c r="O45" s="275" t="e">
        <f t="shared" si="30"/>
        <v>#N/A</v>
      </c>
      <c r="P45" s="127" t="str">
        <f t="shared" si="28"/>
        <v/>
      </c>
      <c r="Q45" s="93"/>
      <c r="R45" s="93"/>
      <c r="S45" s="93"/>
      <c r="T45" s="93"/>
      <c r="U45" s="93"/>
      <c r="V45" s="93"/>
      <c r="W45" s="93"/>
      <c r="X45" s="93"/>
      <c r="Y45" s="93"/>
      <c r="Z45" s="93"/>
      <c r="AA45" s="93"/>
      <c r="AB45" s="93"/>
      <c r="AC45" s="93"/>
      <c r="AD45" s="86"/>
      <c r="AE45" s="5"/>
      <c r="AF45" s="93"/>
      <c r="AG45" s="93"/>
      <c r="AH45" s="93"/>
      <c r="AI45" s="93"/>
      <c r="AJ45" s="93"/>
      <c r="AK45" s="93"/>
      <c r="AL45" s="93"/>
      <c r="AM45" s="93"/>
      <c r="AN45" s="93"/>
      <c r="AO45" s="93"/>
      <c r="AP45" s="93"/>
      <c r="AQ45" s="93"/>
      <c r="AR45" s="93"/>
      <c r="AS45" s="93"/>
      <c r="AT45" s="93"/>
      <c r="AU45" s="93"/>
      <c r="AV45" s="93"/>
      <c r="AW45" s="93"/>
      <c r="AX45" s="93"/>
      <c r="AY45" s="93"/>
      <c r="AZ45" s="93"/>
      <c r="BA45" s="93"/>
      <c r="BB45" s="86"/>
    </row>
    <row r="46" spans="1:54" ht="21">
      <c r="A46" s="9"/>
      <c r="B46" s="5" t="str">
        <f t="shared" si="29"/>
        <v/>
      </c>
      <c r="C46" s="17" t="str">
        <f t="shared" si="32"/>
        <v/>
      </c>
      <c r="D46" s="11" t="str">
        <f>+AC36</f>
        <v/>
      </c>
      <c r="E46" s="93">
        <f t="shared" si="25"/>
        <v>0</v>
      </c>
      <c r="F46" s="240" t="str">
        <f t="shared" si="18"/>
        <v/>
      </c>
      <c r="G46" s="93" t="str">
        <f t="shared" si="19"/>
        <v/>
      </c>
      <c r="H46" s="93">
        <f t="shared" si="20"/>
        <v>0</v>
      </c>
      <c r="I46" s="93">
        <f t="shared" si="21"/>
        <v>0</v>
      </c>
      <c r="J46" s="93">
        <f t="shared" si="22"/>
        <v>0</v>
      </c>
      <c r="K46" s="93">
        <f t="shared" si="23"/>
        <v>0</v>
      </c>
      <c r="L46" s="251">
        <f t="shared" si="34"/>
        <v>0</v>
      </c>
      <c r="M46" s="138">
        <f t="shared" si="35"/>
        <v>0</v>
      </c>
      <c r="N46" s="126">
        <f t="shared" si="31"/>
        <v>0</v>
      </c>
      <c r="O46" s="275" t="e">
        <f t="shared" si="30"/>
        <v>#N/A</v>
      </c>
      <c r="P46" s="127" t="str">
        <f t="shared" si="28"/>
        <v/>
      </c>
      <c r="Q46" s="93"/>
      <c r="R46" s="93"/>
      <c r="S46" s="93"/>
      <c r="T46" s="93"/>
      <c r="U46" s="93"/>
      <c r="V46" s="93"/>
      <c r="W46" s="93"/>
      <c r="X46" s="93"/>
      <c r="Y46" s="93"/>
      <c r="Z46" s="93"/>
      <c r="AA46" s="93"/>
      <c r="AB46" s="93"/>
      <c r="AC46" s="93"/>
      <c r="AD46" s="86"/>
      <c r="AE46" s="5"/>
      <c r="AF46" s="93"/>
      <c r="AG46" s="93"/>
      <c r="AH46" s="93"/>
      <c r="AI46" s="93"/>
      <c r="AJ46" s="93"/>
      <c r="AK46" s="93"/>
      <c r="AL46" s="93"/>
      <c r="AM46" s="93"/>
      <c r="AN46" s="93"/>
      <c r="AO46" s="93"/>
      <c r="AP46" s="93"/>
      <c r="AQ46" s="93"/>
      <c r="AR46" s="93"/>
      <c r="AS46" s="93"/>
      <c r="AT46" s="93"/>
      <c r="AU46" s="93"/>
      <c r="AV46" s="93"/>
      <c r="AW46" s="93"/>
      <c r="AX46" s="93"/>
      <c r="AY46" s="93"/>
      <c r="AZ46" s="93"/>
      <c r="BA46" s="93"/>
      <c r="BB46" s="86"/>
    </row>
    <row r="47" spans="1:54" ht="21">
      <c r="A47" s="9"/>
      <c r="B47" s="38" t="str">
        <f t="shared" si="29"/>
        <v/>
      </c>
      <c r="C47" s="18" t="str">
        <f t="shared" si="32"/>
        <v/>
      </c>
      <c r="D47" s="12" t="str">
        <f>+AC37</f>
        <v/>
      </c>
      <c r="E47" s="82">
        <f t="shared" si="25"/>
        <v>0</v>
      </c>
      <c r="F47" s="242" t="str">
        <f t="shared" si="18"/>
        <v/>
      </c>
      <c r="G47" s="243" t="str">
        <f t="shared" si="19"/>
        <v/>
      </c>
      <c r="H47" s="243">
        <f t="shared" si="20"/>
        <v>0</v>
      </c>
      <c r="I47" s="243">
        <f t="shared" si="21"/>
        <v>0</v>
      </c>
      <c r="J47" s="243">
        <f t="shared" si="22"/>
        <v>0</v>
      </c>
      <c r="K47" s="243">
        <f t="shared" si="23"/>
        <v>0</v>
      </c>
      <c r="L47" s="252">
        <f t="shared" si="34"/>
        <v>0</v>
      </c>
      <c r="M47" s="161">
        <f t="shared" si="35"/>
        <v>0</v>
      </c>
      <c r="N47" s="114">
        <f>+IF(OR(M47&lt;&gt;0,M48&lt;&gt;0),M47+M48,IF(P47="",,0))</f>
        <v>0</v>
      </c>
      <c r="O47" s="276" t="e">
        <f t="shared" si="30"/>
        <v>#N/A</v>
      </c>
      <c r="P47" s="277" t="str">
        <f t="shared" si="28"/>
        <v/>
      </c>
      <c r="Q47" s="93"/>
      <c r="R47" s="93"/>
      <c r="S47" s="93"/>
      <c r="T47" s="93"/>
      <c r="U47" s="93"/>
      <c r="V47" s="93"/>
      <c r="W47" s="93"/>
      <c r="X47" s="93"/>
      <c r="Y47" s="93"/>
      <c r="Z47" s="93"/>
      <c r="AA47" s="93"/>
      <c r="AB47" s="93"/>
      <c r="AC47" s="93"/>
      <c r="AD47" s="86"/>
      <c r="AE47" s="5"/>
      <c r="AF47" s="93"/>
      <c r="AG47" s="93"/>
      <c r="AH47" s="93"/>
      <c r="AI47" s="93"/>
      <c r="AJ47" s="93"/>
      <c r="AK47" s="93"/>
      <c r="AL47" s="93"/>
      <c r="AM47" s="93"/>
      <c r="AN47" s="93"/>
      <c r="AO47" s="93"/>
      <c r="AP47" s="93"/>
      <c r="AQ47" s="93"/>
      <c r="AR47" s="93"/>
      <c r="AS47" s="93"/>
      <c r="AT47" s="93"/>
      <c r="AU47" s="93"/>
      <c r="AV47" s="93"/>
      <c r="AW47" s="93"/>
      <c r="AX47" s="93"/>
      <c r="AY47" s="93"/>
      <c r="AZ47" s="93"/>
      <c r="BA47" s="93"/>
      <c r="BB47" s="86"/>
    </row>
    <row r="48" spans="1:54">
      <c r="A48" s="9"/>
      <c r="B48" s="30"/>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86"/>
      <c r="AE48" s="5"/>
      <c r="AF48" s="93"/>
      <c r="AG48" s="93"/>
      <c r="AH48" s="93"/>
      <c r="AI48" s="93"/>
      <c r="AJ48" s="93"/>
      <c r="AK48" s="93"/>
      <c r="AL48" s="93"/>
      <c r="AM48" s="93"/>
      <c r="AN48" s="93"/>
      <c r="AO48" s="93"/>
      <c r="AP48" s="93"/>
      <c r="AQ48" s="93"/>
      <c r="AR48" s="93"/>
      <c r="AS48" s="93"/>
      <c r="AT48" s="93"/>
      <c r="AU48" s="93"/>
      <c r="AV48" s="93"/>
      <c r="AW48" s="93"/>
      <c r="AX48" s="93"/>
      <c r="AY48" s="93"/>
      <c r="AZ48" s="93"/>
      <c r="BA48" s="93"/>
      <c r="BB48" s="86"/>
    </row>
    <row r="49" spans="1:54" ht="21">
      <c r="A49" s="9"/>
      <c r="B49" s="119" t="s">
        <v>41</v>
      </c>
      <c r="C49" s="6"/>
      <c r="D49" s="7"/>
      <c r="E49" s="7"/>
      <c r="F49" s="7"/>
      <c r="G49" s="7"/>
      <c r="H49" s="7"/>
      <c r="I49" s="7"/>
      <c r="J49" s="7"/>
      <c r="K49" s="7"/>
      <c r="L49" s="7"/>
      <c r="M49" s="7"/>
      <c r="N49" s="7"/>
      <c r="O49" s="7"/>
      <c r="P49" s="7"/>
      <c r="Q49" s="7"/>
      <c r="R49" s="7"/>
      <c r="S49" s="7"/>
      <c r="T49" s="7"/>
      <c r="U49" s="7"/>
      <c r="V49" s="7"/>
      <c r="W49" s="7"/>
      <c r="X49" s="7"/>
      <c r="Y49" s="7"/>
      <c r="Z49" s="7"/>
      <c r="AA49" s="7"/>
      <c r="AB49" s="7"/>
      <c r="AC49" s="7"/>
      <c r="AD49" s="75"/>
      <c r="AE49" s="5"/>
      <c r="AF49" s="93"/>
      <c r="AG49" s="93"/>
      <c r="AH49" s="93"/>
      <c r="AI49" s="93"/>
      <c r="AJ49" s="93"/>
      <c r="AK49" s="93"/>
      <c r="AL49" s="93"/>
      <c r="AM49" s="93"/>
      <c r="AN49" s="93"/>
      <c r="AO49" s="93"/>
      <c r="AP49" s="93"/>
      <c r="AQ49" s="93"/>
      <c r="AR49" s="93"/>
      <c r="AS49" s="93"/>
      <c r="AT49" s="93"/>
      <c r="AU49" s="93"/>
      <c r="AV49" s="93"/>
      <c r="AW49" s="93"/>
      <c r="AX49" s="93"/>
      <c r="AY49" s="93"/>
      <c r="AZ49" s="93"/>
      <c r="BA49" s="93"/>
      <c r="BB49" s="86"/>
    </row>
    <row r="50" spans="1:54" ht="21.6" thickBot="1">
      <c r="A50" s="9"/>
      <c r="B50" s="27"/>
      <c r="C50" s="228" t="s">
        <v>25</v>
      </c>
      <c r="D50" s="228" t="s">
        <v>27</v>
      </c>
      <c r="E50" s="93"/>
      <c r="F50" s="93"/>
      <c r="G50" s="93"/>
      <c r="H50" s="93"/>
      <c r="I50" s="93"/>
      <c r="J50" s="93"/>
      <c r="K50" s="2"/>
      <c r="L50" s="2"/>
      <c r="M50" s="2"/>
      <c r="N50" s="2"/>
      <c r="O50" s="93"/>
      <c r="P50" s="93"/>
      <c r="Q50" s="93"/>
      <c r="R50" s="93"/>
      <c r="S50" s="93"/>
      <c r="T50" s="93"/>
      <c r="U50" s="93"/>
      <c r="V50" s="93"/>
      <c r="W50" s="93"/>
      <c r="X50" s="93"/>
      <c r="Y50" s="93"/>
      <c r="Z50" s="93"/>
      <c r="AA50" s="93"/>
      <c r="AB50" s="93" t="s">
        <v>74</v>
      </c>
      <c r="AC50" s="126" t="s">
        <v>74</v>
      </c>
      <c r="AD50" s="86"/>
      <c r="AE50" s="5"/>
      <c r="AF50" s="93"/>
      <c r="AG50" s="93"/>
      <c r="AH50" s="93"/>
      <c r="AI50" s="93"/>
      <c r="AJ50" s="93"/>
      <c r="AK50" s="93"/>
      <c r="AL50" s="93"/>
      <c r="AM50" s="93"/>
      <c r="AN50" s="93"/>
      <c r="AO50" s="93"/>
      <c r="AP50" s="93"/>
      <c r="AQ50" s="93"/>
      <c r="AR50" s="93"/>
      <c r="AS50" s="93"/>
      <c r="AT50" s="93"/>
      <c r="AU50" s="93"/>
      <c r="AV50" s="93"/>
      <c r="AW50" s="93"/>
      <c r="AX50" s="93"/>
      <c r="AY50" s="93"/>
      <c r="AZ50" s="93"/>
      <c r="BA50" s="93"/>
      <c r="BB50" s="86"/>
    </row>
    <row r="51" spans="1:54" ht="21">
      <c r="A51" s="2"/>
      <c r="B51" s="52" t="s">
        <v>15</v>
      </c>
      <c r="C51" s="93">
        <f>+p_a_IN_OUT!E15</f>
        <v>300</v>
      </c>
      <c r="D51" s="22">
        <f>+p_a_IN_OUT!F15</f>
        <v>390</v>
      </c>
      <c r="E51" s="91">
        <f t="shared" ref="E51:F56" si="36">+IF(C51&lt;&gt;$D$57,C51,)</f>
        <v>300</v>
      </c>
      <c r="F51" s="103">
        <f t="shared" si="36"/>
        <v>0</v>
      </c>
      <c r="G51" s="102">
        <f t="shared" ref="G51:H56" si="37">+IF(E51&lt;&gt;$F$57,E51,)</f>
        <v>300</v>
      </c>
      <c r="H51" s="103">
        <f t="shared" si="37"/>
        <v>0</v>
      </c>
      <c r="I51" s="102">
        <f t="shared" ref="I51:J56" si="38">+IF(G51&lt;&gt;$H$57,G51,)</f>
        <v>300</v>
      </c>
      <c r="J51" s="103">
        <f t="shared" si="38"/>
        <v>0</v>
      </c>
      <c r="K51" s="102">
        <f t="shared" ref="K51:L56" si="39">+IF(I51&lt;&gt;$J$57,I51,)</f>
        <v>0</v>
      </c>
      <c r="L51" s="103">
        <f t="shared" si="39"/>
        <v>0</v>
      </c>
      <c r="M51" s="102">
        <f t="shared" ref="M51:N56" si="40">+IF(K51&lt;&gt;$L$57,K51,)</f>
        <v>0</v>
      </c>
      <c r="N51" s="103">
        <f t="shared" si="40"/>
        <v>0</v>
      </c>
      <c r="O51" s="102">
        <f t="shared" ref="O51:P56" si="41">+IF(M51&lt;&gt;$N$57,M51,)</f>
        <v>0</v>
      </c>
      <c r="P51" s="103">
        <f t="shared" si="41"/>
        <v>0</v>
      </c>
      <c r="Q51" s="102">
        <f t="shared" ref="Q51:R56" si="42">+IF(O51&lt;&gt;$P$57,O51,)</f>
        <v>0</v>
      </c>
      <c r="R51" s="103">
        <f t="shared" si="42"/>
        <v>0</v>
      </c>
      <c r="S51" s="102">
        <f t="shared" ref="S51:T56" si="43">+IF(Q51&lt;&gt;$R$57,Q51,)</f>
        <v>0</v>
      </c>
      <c r="T51" s="103">
        <f t="shared" si="43"/>
        <v>0</v>
      </c>
      <c r="U51" s="102">
        <f t="shared" ref="U51:V56" si="44">+IF(S51&lt;&gt;$T$57,S51,)</f>
        <v>0</v>
      </c>
      <c r="V51" s="103">
        <f t="shared" si="44"/>
        <v>0</v>
      </c>
      <c r="W51" s="91">
        <f t="shared" ref="W51:X56" si="45">+IF(U51&lt;&gt;$V$57,U51,)</f>
        <v>0</v>
      </c>
      <c r="X51" s="103">
        <f t="shared" si="45"/>
        <v>0</v>
      </c>
      <c r="Y51" s="91">
        <f t="shared" ref="Y51:Z56" si="46">+IF(W51&lt;&gt;$X$57,W51,)</f>
        <v>0</v>
      </c>
      <c r="Z51" s="103">
        <f t="shared" si="46"/>
        <v>0</v>
      </c>
      <c r="AA51" s="93"/>
      <c r="AB51" s="102">
        <f>+D57</f>
        <v>390</v>
      </c>
      <c r="AC51" s="340">
        <f>+IF(AB51&lt;&gt;0,AB51,"")</f>
        <v>390</v>
      </c>
      <c r="AD51" s="86"/>
      <c r="AE51" s="5"/>
      <c r="AF51" s="93"/>
      <c r="AG51" s="93"/>
      <c r="AH51" s="93"/>
      <c r="AI51" s="93"/>
      <c r="AJ51" s="93"/>
      <c r="AK51" s="93"/>
      <c r="AL51" s="93"/>
      <c r="AM51" s="93"/>
      <c r="AN51" s="93"/>
      <c r="AO51" s="93"/>
      <c r="AP51" s="93"/>
      <c r="AQ51" s="93"/>
      <c r="AR51" s="93"/>
      <c r="AS51" s="93"/>
      <c r="AT51" s="93"/>
      <c r="AU51" s="93"/>
      <c r="AV51" s="93"/>
      <c r="AW51" s="93"/>
      <c r="AX51" s="93"/>
      <c r="AY51" s="93"/>
      <c r="AZ51" s="93"/>
      <c r="BA51" s="93"/>
      <c r="BB51" s="86"/>
    </row>
    <row r="52" spans="1:54" ht="21">
      <c r="A52" s="2"/>
      <c r="B52" s="53" t="s">
        <v>16</v>
      </c>
      <c r="C52" s="93">
        <f>+p_a_IN_OUT!E16</f>
        <v>330</v>
      </c>
      <c r="D52" s="22">
        <f>+p_a_IN_OUT!F16</f>
        <v>370</v>
      </c>
      <c r="E52" s="93">
        <f t="shared" si="36"/>
        <v>330</v>
      </c>
      <c r="F52" s="106">
        <f t="shared" si="36"/>
        <v>370</v>
      </c>
      <c r="G52" s="83">
        <f t="shared" si="37"/>
        <v>330</v>
      </c>
      <c r="H52" s="106">
        <f t="shared" si="37"/>
        <v>0</v>
      </c>
      <c r="I52" s="83">
        <f t="shared" si="38"/>
        <v>0</v>
      </c>
      <c r="J52" s="106">
        <f t="shared" si="38"/>
        <v>0</v>
      </c>
      <c r="K52" s="83">
        <f t="shared" si="39"/>
        <v>0</v>
      </c>
      <c r="L52" s="106">
        <f t="shared" si="39"/>
        <v>0</v>
      </c>
      <c r="M52" s="83">
        <f t="shared" si="40"/>
        <v>0</v>
      </c>
      <c r="N52" s="106">
        <f t="shared" si="40"/>
        <v>0</v>
      </c>
      <c r="O52" s="83">
        <f t="shared" si="41"/>
        <v>0</v>
      </c>
      <c r="P52" s="106">
        <f t="shared" si="41"/>
        <v>0</v>
      </c>
      <c r="Q52" s="83">
        <f t="shared" si="42"/>
        <v>0</v>
      </c>
      <c r="R52" s="106">
        <f t="shared" si="42"/>
        <v>0</v>
      </c>
      <c r="S52" s="83">
        <f t="shared" si="43"/>
        <v>0</v>
      </c>
      <c r="T52" s="106">
        <f t="shared" si="43"/>
        <v>0</v>
      </c>
      <c r="U52" s="83">
        <f t="shared" si="44"/>
        <v>0</v>
      </c>
      <c r="V52" s="106">
        <f t="shared" si="44"/>
        <v>0</v>
      </c>
      <c r="W52" s="93">
        <f t="shared" si="45"/>
        <v>0</v>
      </c>
      <c r="X52" s="106">
        <f t="shared" si="45"/>
        <v>0</v>
      </c>
      <c r="Y52" s="93">
        <f t="shared" si="46"/>
        <v>0</v>
      </c>
      <c r="Z52" s="106">
        <f t="shared" si="46"/>
        <v>0</v>
      </c>
      <c r="AA52" s="93"/>
      <c r="AB52" s="83">
        <f>+F57</f>
        <v>370</v>
      </c>
      <c r="AC52" s="341">
        <f t="shared" ref="AC52" si="47">+IF(AB52&lt;&gt;0,AB52,"")</f>
        <v>370</v>
      </c>
      <c r="AD52" s="86"/>
      <c r="AE52" s="5"/>
      <c r="AF52" s="93"/>
      <c r="AG52" s="93"/>
      <c r="AH52" s="93"/>
      <c r="AI52" s="93"/>
      <c r="AJ52" s="93"/>
      <c r="AK52" s="93"/>
      <c r="AL52" s="93"/>
      <c r="AM52" s="93"/>
      <c r="AN52" s="93"/>
      <c r="AO52" s="93"/>
      <c r="AP52" s="93"/>
      <c r="AQ52" s="93"/>
      <c r="AR52" s="93"/>
      <c r="AS52" s="93"/>
      <c r="AT52" s="93"/>
      <c r="AU52" s="93"/>
      <c r="AV52" s="93"/>
      <c r="AW52" s="93"/>
      <c r="AX52" s="93"/>
      <c r="AY52" s="93"/>
      <c r="AZ52" s="93"/>
      <c r="BA52" s="93"/>
      <c r="BB52" s="86"/>
    </row>
    <row r="53" spans="1:54" ht="21">
      <c r="A53" s="2"/>
      <c r="B53" s="53" t="s">
        <v>17</v>
      </c>
      <c r="C53" s="93">
        <f>+p_a_IN_OUT!E17</f>
        <v>0</v>
      </c>
      <c r="D53" s="22">
        <f>+p_a_IN_OUT!F17</f>
        <v>0</v>
      </c>
      <c r="E53" s="93">
        <f t="shared" si="36"/>
        <v>0</v>
      </c>
      <c r="F53" s="106">
        <f t="shared" si="36"/>
        <v>0</v>
      </c>
      <c r="G53" s="83">
        <f t="shared" si="37"/>
        <v>0</v>
      </c>
      <c r="H53" s="106">
        <f t="shared" si="37"/>
        <v>0</v>
      </c>
      <c r="I53" s="83">
        <f t="shared" si="38"/>
        <v>0</v>
      </c>
      <c r="J53" s="106">
        <f t="shared" si="38"/>
        <v>0</v>
      </c>
      <c r="K53" s="83">
        <f t="shared" si="39"/>
        <v>0</v>
      </c>
      <c r="L53" s="106">
        <f t="shared" si="39"/>
        <v>0</v>
      </c>
      <c r="M53" s="83">
        <f t="shared" si="40"/>
        <v>0</v>
      </c>
      <c r="N53" s="106">
        <f t="shared" si="40"/>
        <v>0</v>
      </c>
      <c r="O53" s="83">
        <f t="shared" si="41"/>
        <v>0</v>
      </c>
      <c r="P53" s="106">
        <f t="shared" si="41"/>
        <v>0</v>
      </c>
      <c r="Q53" s="83">
        <f t="shared" si="42"/>
        <v>0</v>
      </c>
      <c r="R53" s="106">
        <f t="shared" si="42"/>
        <v>0</v>
      </c>
      <c r="S53" s="83">
        <f t="shared" si="43"/>
        <v>0</v>
      </c>
      <c r="T53" s="106">
        <f t="shared" si="43"/>
        <v>0</v>
      </c>
      <c r="U53" s="83">
        <f t="shared" si="44"/>
        <v>0</v>
      </c>
      <c r="V53" s="106">
        <f t="shared" si="44"/>
        <v>0</v>
      </c>
      <c r="W53" s="93">
        <f t="shared" si="45"/>
        <v>0</v>
      </c>
      <c r="X53" s="106">
        <f t="shared" si="45"/>
        <v>0</v>
      </c>
      <c r="Y53" s="93">
        <f t="shared" si="46"/>
        <v>0</v>
      </c>
      <c r="Z53" s="106">
        <f t="shared" si="46"/>
        <v>0</v>
      </c>
      <c r="AA53" s="93"/>
      <c r="AB53" s="83">
        <f>+H57</f>
        <v>330</v>
      </c>
      <c r="AC53" s="341">
        <f t="shared" ref="AC53" si="48">+IF(AB53&lt;&gt;0,AB53,"")</f>
        <v>330</v>
      </c>
      <c r="AD53" s="86"/>
      <c r="AE53" s="5"/>
      <c r="AF53" s="93"/>
      <c r="AG53" s="93"/>
      <c r="AH53" s="93"/>
      <c r="AI53" s="93"/>
      <c r="AJ53" s="93"/>
      <c r="AK53" s="93"/>
      <c r="AL53" s="93"/>
      <c r="AM53" s="93"/>
      <c r="AN53" s="93"/>
      <c r="AO53" s="93"/>
      <c r="AP53" s="93"/>
      <c r="AQ53" s="93"/>
      <c r="AR53" s="93"/>
      <c r="AS53" s="93"/>
      <c r="AT53" s="93"/>
      <c r="AU53" s="93"/>
      <c r="AV53" s="93"/>
      <c r="AW53" s="93"/>
      <c r="AX53" s="93"/>
      <c r="AY53" s="93"/>
      <c r="AZ53" s="93"/>
      <c r="BA53" s="93"/>
      <c r="BB53" s="86"/>
    </row>
    <row r="54" spans="1:54" ht="21">
      <c r="A54" s="2"/>
      <c r="B54" s="53" t="s">
        <v>18</v>
      </c>
      <c r="C54" s="93">
        <f>+p_a_IN_OUT!E18</f>
        <v>0</v>
      </c>
      <c r="D54" s="22">
        <f>+p_a_IN_OUT!F18</f>
        <v>0</v>
      </c>
      <c r="E54" s="93">
        <f t="shared" si="36"/>
        <v>0</v>
      </c>
      <c r="F54" s="106">
        <f t="shared" si="36"/>
        <v>0</v>
      </c>
      <c r="G54" s="83">
        <f t="shared" si="37"/>
        <v>0</v>
      </c>
      <c r="H54" s="106">
        <f t="shared" si="37"/>
        <v>0</v>
      </c>
      <c r="I54" s="83">
        <f t="shared" si="38"/>
        <v>0</v>
      </c>
      <c r="J54" s="106">
        <f t="shared" si="38"/>
        <v>0</v>
      </c>
      <c r="K54" s="83">
        <f t="shared" si="39"/>
        <v>0</v>
      </c>
      <c r="L54" s="106">
        <f t="shared" si="39"/>
        <v>0</v>
      </c>
      <c r="M54" s="83">
        <f t="shared" si="40"/>
        <v>0</v>
      </c>
      <c r="N54" s="106">
        <f t="shared" si="40"/>
        <v>0</v>
      </c>
      <c r="O54" s="83">
        <f t="shared" si="41"/>
        <v>0</v>
      </c>
      <c r="P54" s="106">
        <f t="shared" si="41"/>
        <v>0</v>
      </c>
      <c r="Q54" s="83">
        <f t="shared" si="42"/>
        <v>0</v>
      </c>
      <c r="R54" s="106">
        <f t="shared" si="42"/>
        <v>0</v>
      </c>
      <c r="S54" s="83">
        <f t="shared" si="43"/>
        <v>0</v>
      </c>
      <c r="T54" s="106">
        <f t="shared" si="43"/>
        <v>0</v>
      </c>
      <c r="U54" s="83">
        <f t="shared" si="44"/>
        <v>0</v>
      </c>
      <c r="V54" s="106">
        <f t="shared" si="44"/>
        <v>0</v>
      </c>
      <c r="W54" s="93">
        <f t="shared" si="45"/>
        <v>0</v>
      </c>
      <c r="X54" s="106">
        <f t="shared" si="45"/>
        <v>0</v>
      </c>
      <c r="Y54" s="93">
        <f t="shared" si="46"/>
        <v>0</v>
      </c>
      <c r="Z54" s="106">
        <f t="shared" si="46"/>
        <v>0</v>
      </c>
      <c r="AA54" s="93"/>
      <c r="AB54" s="83">
        <f>+J57</f>
        <v>300</v>
      </c>
      <c r="AC54" s="341">
        <f t="shared" ref="AC54" si="49">+IF(AB54&lt;&gt;0,AB54,"")</f>
        <v>300</v>
      </c>
      <c r="AD54" s="86"/>
      <c r="AE54" s="5"/>
      <c r="AF54" s="93"/>
      <c r="AG54" s="93"/>
      <c r="AH54" s="93"/>
      <c r="AI54" s="93"/>
      <c r="AJ54" s="93"/>
      <c r="AK54" s="93"/>
      <c r="AL54" s="93"/>
      <c r="AM54" s="93"/>
      <c r="AN54" s="93"/>
      <c r="AO54" s="93"/>
      <c r="AP54" s="93"/>
      <c r="AQ54" s="93"/>
      <c r="AR54" s="93"/>
      <c r="AS54" s="93"/>
      <c r="AT54" s="93"/>
      <c r="AU54" s="93"/>
      <c r="AV54" s="93"/>
      <c r="AW54" s="93"/>
      <c r="AX54" s="93"/>
      <c r="AY54" s="93"/>
      <c r="AZ54" s="93"/>
      <c r="BA54" s="93"/>
      <c r="BB54" s="86"/>
    </row>
    <row r="55" spans="1:54" ht="21">
      <c r="A55" s="2"/>
      <c r="B55" s="53" t="s">
        <v>19</v>
      </c>
      <c r="C55" s="93">
        <f>+p_a_IN_OUT!E19</f>
        <v>0</v>
      </c>
      <c r="D55" s="22">
        <f>+p_a_IN_OUT!F19</f>
        <v>0</v>
      </c>
      <c r="E55" s="93">
        <f t="shared" si="36"/>
        <v>0</v>
      </c>
      <c r="F55" s="106">
        <f t="shared" si="36"/>
        <v>0</v>
      </c>
      <c r="G55" s="83">
        <f t="shared" si="37"/>
        <v>0</v>
      </c>
      <c r="H55" s="106">
        <f t="shared" si="37"/>
        <v>0</v>
      </c>
      <c r="I55" s="83">
        <f t="shared" si="38"/>
        <v>0</v>
      </c>
      <c r="J55" s="106">
        <f t="shared" si="38"/>
        <v>0</v>
      </c>
      <c r="K55" s="83">
        <f t="shared" si="39"/>
        <v>0</v>
      </c>
      <c r="L55" s="106">
        <f t="shared" si="39"/>
        <v>0</v>
      </c>
      <c r="M55" s="83">
        <f t="shared" si="40"/>
        <v>0</v>
      </c>
      <c r="N55" s="106">
        <f t="shared" si="40"/>
        <v>0</v>
      </c>
      <c r="O55" s="83">
        <f t="shared" si="41"/>
        <v>0</v>
      </c>
      <c r="P55" s="106">
        <f t="shared" si="41"/>
        <v>0</v>
      </c>
      <c r="Q55" s="83">
        <f t="shared" si="42"/>
        <v>0</v>
      </c>
      <c r="R55" s="106">
        <f t="shared" si="42"/>
        <v>0</v>
      </c>
      <c r="S55" s="83">
        <f t="shared" si="43"/>
        <v>0</v>
      </c>
      <c r="T55" s="106">
        <f t="shared" si="43"/>
        <v>0</v>
      </c>
      <c r="U55" s="83">
        <f t="shared" si="44"/>
        <v>0</v>
      </c>
      <c r="V55" s="106">
        <f t="shared" si="44"/>
        <v>0</v>
      </c>
      <c r="W55" s="93">
        <f t="shared" si="45"/>
        <v>0</v>
      </c>
      <c r="X55" s="106">
        <f t="shared" si="45"/>
        <v>0</v>
      </c>
      <c r="Y55" s="93">
        <f t="shared" si="46"/>
        <v>0</v>
      </c>
      <c r="Z55" s="106">
        <f t="shared" si="46"/>
        <v>0</v>
      </c>
      <c r="AA55" s="93"/>
      <c r="AB55" s="83">
        <f>+L57</f>
        <v>0</v>
      </c>
      <c r="AC55" s="341" t="str">
        <f t="shared" ref="AC55" si="50">+IF(AB55&lt;&gt;0,AB55,"")</f>
        <v/>
      </c>
      <c r="AD55" s="86"/>
      <c r="AE55" s="5"/>
      <c r="AF55" s="93"/>
      <c r="AG55" s="93"/>
      <c r="AH55" s="93"/>
      <c r="AI55" s="93"/>
      <c r="AJ55" s="93"/>
      <c r="AK55" s="93"/>
      <c r="AL55" s="93"/>
      <c r="AM55" s="93"/>
      <c r="AN55" s="93"/>
      <c r="AO55" s="93"/>
      <c r="AP55" s="93"/>
      <c r="AQ55" s="93"/>
      <c r="AR55" s="93"/>
      <c r="AS55" s="93"/>
      <c r="AT55" s="93"/>
      <c r="AU55" s="93"/>
      <c r="AV55" s="93"/>
      <c r="AW55" s="93"/>
      <c r="AX55" s="93"/>
      <c r="AY55" s="93"/>
      <c r="AZ55" s="93"/>
      <c r="BA55" s="93"/>
      <c r="BB55" s="86"/>
    </row>
    <row r="56" spans="1:54" ht="21">
      <c r="A56" s="2"/>
      <c r="B56" s="54" t="s">
        <v>20</v>
      </c>
      <c r="C56" s="24">
        <f>+p_a_IN_OUT!E20</f>
        <v>0</v>
      </c>
      <c r="D56" s="23">
        <f>+p_a_IN_OUT!F20</f>
        <v>0</v>
      </c>
      <c r="E56" s="82">
        <f t="shared" si="36"/>
        <v>0</v>
      </c>
      <c r="F56" s="106">
        <f t="shared" si="36"/>
        <v>0</v>
      </c>
      <c r="G56" s="84">
        <f t="shared" si="37"/>
        <v>0</v>
      </c>
      <c r="H56" s="106">
        <f t="shared" si="37"/>
        <v>0</v>
      </c>
      <c r="I56" s="84">
        <f t="shared" si="38"/>
        <v>0</v>
      </c>
      <c r="J56" s="106">
        <f t="shared" si="38"/>
        <v>0</v>
      </c>
      <c r="K56" s="84">
        <f t="shared" si="39"/>
        <v>0</v>
      </c>
      <c r="L56" s="106">
        <f t="shared" si="39"/>
        <v>0</v>
      </c>
      <c r="M56" s="84">
        <f t="shared" si="40"/>
        <v>0</v>
      </c>
      <c r="N56" s="106">
        <f t="shared" si="40"/>
        <v>0</v>
      </c>
      <c r="O56" s="84">
        <f t="shared" si="41"/>
        <v>0</v>
      </c>
      <c r="P56" s="106">
        <f t="shared" si="41"/>
        <v>0</v>
      </c>
      <c r="Q56" s="84">
        <f t="shared" si="42"/>
        <v>0</v>
      </c>
      <c r="R56" s="106">
        <f t="shared" si="42"/>
        <v>0</v>
      </c>
      <c r="S56" s="84">
        <f t="shared" si="43"/>
        <v>0</v>
      </c>
      <c r="T56" s="106">
        <f t="shared" si="43"/>
        <v>0</v>
      </c>
      <c r="U56" s="84">
        <f t="shared" si="44"/>
        <v>0</v>
      </c>
      <c r="V56" s="106">
        <f t="shared" si="44"/>
        <v>0</v>
      </c>
      <c r="W56" s="84">
        <f t="shared" si="45"/>
        <v>0</v>
      </c>
      <c r="X56" s="106">
        <f t="shared" si="45"/>
        <v>0</v>
      </c>
      <c r="Y56" s="84">
        <f t="shared" si="46"/>
        <v>0</v>
      </c>
      <c r="Z56" s="106">
        <f t="shared" si="46"/>
        <v>0</v>
      </c>
      <c r="AA56" s="93"/>
      <c r="AB56" s="83">
        <f>+N57</f>
        <v>0</v>
      </c>
      <c r="AC56" s="341" t="str">
        <f t="shared" ref="AC56" si="51">+IF(AB56&lt;&gt;0,AB56,"")</f>
        <v/>
      </c>
      <c r="AD56" s="86"/>
      <c r="AE56" s="5"/>
      <c r="AF56" s="93"/>
      <c r="AG56" s="93"/>
      <c r="AH56" s="93"/>
      <c r="AI56" s="93"/>
      <c r="AJ56" s="93"/>
      <c r="AK56" s="93"/>
      <c r="AL56" s="93"/>
      <c r="AM56" s="93"/>
      <c r="AN56" s="93"/>
      <c r="AO56" s="93"/>
      <c r="AP56" s="93"/>
      <c r="AQ56" s="93"/>
      <c r="AR56" s="93"/>
      <c r="AS56" s="93"/>
      <c r="AT56" s="93"/>
      <c r="AU56" s="93"/>
      <c r="AV56" s="93"/>
      <c r="AW56" s="93"/>
      <c r="AX56" s="93"/>
      <c r="AY56" s="93"/>
      <c r="AZ56" s="93"/>
      <c r="BA56" s="93"/>
      <c r="BB56" s="86"/>
    </row>
    <row r="57" spans="1:54" ht="21">
      <c r="A57" s="9"/>
      <c r="B57" s="5" t="s">
        <v>75</v>
      </c>
      <c r="C57" s="93">
        <v>1</v>
      </c>
      <c r="D57" s="90">
        <f>+MAX(C51:D56)</f>
        <v>390</v>
      </c>
      <c r="E57" s="93">
        <v>2</v>
      </c>
      <c r="F57" s="14">
        <f>+MAX(E51:F56)</f>
        <v>370</v>
      </c>
      <c r="G57" s="93">
        <v>3</v>
      </c>
      <c r="H57" s="14">
        <f>+MAX(G51:H56)</f>
        <v>330</v>
      </c>
      <c r="I57" s="93">
        <v>4</v>
      </c>
      <c r="J57" s="14">
        <f>+MAX(I51:J56)</f>
        <v>300</v>
      </c>
      <c r="K57" s="2">
        <v>5</v>
      </c>
      <c r="L57" s="14">
        <f>+MAX(K51:L56)</f>
        <v>0</v>
      </c>
      <c r="M57" s="2">
        <v>6</v>
      </c>
      <c r="N57" s="14">
        <f>+MAX(M51:N56)</f>
        <v>0</v>
      </c>
      <c r="O57" s="93">
        <v>7</v>
      </c>
      <c r="P57" s="14">
        <f>+MAX(O51:P56)</f>
        <v>0</v>
      </c>
      <c r="Q57" s="93">
        <v>8</v>
      </c>
      <c r="R57" s="14">
        <f>+MAX(Q51:R56)</f>
        <v>0</v>
      </c>
      <c r="S57" s="93">
        <v>9</v>
      </c>
      <c r="T57" s="14">
        <f>+MAX(S51:T56)</f>
        <v>0</v>
      </c>
      <c r="U57" s="93">
        <v>10</v>
      </c>
      <c r="V57" s="14">
        <f>+MAX(U51:V56)</f>
        <v>0</v>
      </c>
      <c r="W57" s="93">
        <v>11</v>
      </c>
      <c r="X57" s="14">
        <f>+MAX(W51:X56)</f>
        <v>0</v>
      </c>
      <c r="Y57" s="93">
        <v>12</v>
      </c>
      <c r="Z57" s="14">
        <f>+MAX(Y51:Z56)</f>
        <v>0</v>
      </c>
      <c r="AA57" s="106"/>
      <c r="AB57" s="93">
        <f>+P57</f>
        <v>0</v>
      </c>
      <c r="AC57" s="341" t="str">
        <f t="shared" ref="AC57" si="52">+IF(AB57&lt;&gt;0,AB57,"")</f>
        <v/>
      </c>
      <c r="AD57" s="86"/>
      <c r="AE57" s="5"/>
      <c r="AF57" s="93"/>
      <c r="AG57" s="93"/>
      <c r="AH57" s="93"/>
      <c r="AI57" s="93"/>
      <c r="AJ57" s="93"/>
      <c r="AK57" s="93"/>
      <c r="AL57" s="93"/>
      <c r="AM57" s="93"/>
      <c r="AN57" s="93"/>
      <c r="AO57" s="93"/>
      <c r="AP57" s="93"/>
      <c r="AQ57" s="93"/>
      <c r="AR57" s="93"/>
      <c r="AS57" s="93"/>
      <c r="AT57" s="93"/>
      <c r="AU57" s="93"/>
      <c r="AV57" s="93"/>
      <c r="AW57" s="93"/>
      <c r="AX57" s="93"/>
      <c r="AY57" s="93"/>
      <c r="AZ57" s="93"/>
      <c r="BA57" s="93"/>
      <c r="BB57" s="86"/>
    </row>
    <row r="58" spans="1:54" ht="21">
      <c r="A58" s="9"/>
      <c r="B58" s="5"/>
      <c r="C58" s="93"/>
      <c r="D58" s="93"/>
      <c r="E58" s="93"/>
      <c r="F58" s="93"/>
      <c r="G58" s="93"/>
      <c r="H58" s="93"/>
      <c r="I58" s="93"/>
      <c r="J58" s="93"/>
      <c r="K58" s="2"/>
      <c r="L58" s="93"/>
      <c r="M58" s="2"/>
      <c r="N58" s="93"/>
      <c r="O58" s="93"/>
      <c r="P58" s="93"/>
      <c r="Q58" s="93"/>
      <c r="R58" s="93"/>
      <c r="S58" s="93"/>
      <c r="T58" s="93"/>
      <c r="U58" s="93"/>
      <c r="V58" s="93"/>
      <c r="W58" s="93"/>
      <c r="X58" s="93"/>
      <c r="Y58" s="93"/>
      <c r="Z58" s="93"/>
      <c r="AA58" s="106"/>
      <c r="AB58" s="93">
        <f>+R57</f>
        <v>0</v>
      </c>
      <c r="AC58" s="341" t="str">
        <f t="shared" ref="AC58" si="53">+IF(AB58&lt;&gt;0,AB58,"")</f>
        <v/>
      </c>
      <c r="AD58" s="86"/>
      <c r="AE58" s="5"/>
      <c r="AF58" s="93"/>
      <c r="AG58" s="93"/>
      <c r="AH58" s="93"/>
      <c r="AI58" s="93"/>
      <c r="AJ58" s="93"/>
      <c r="AK58" s="93"/>
      <c r="AL58" s="93"/>
      <c r="AM58" s="93"/>
      <c r="AN58" s="93"/>
      <c r="AO58" s="93"/>
      <c r="AP58" s="93"/>
      <c r="AQ58" s="93"/>
      <c r="AR58" s="93"/>
      <c r="AS58" s="93"/>
      <c r="AT58" s="93"/>
      <c r="AU58" s="93"/>
      <c r="AV58" s="93"/>
      <c r="AW58" s="93"/>
      <c r="AX58" s="93"/>
      <c r="AY58" s="93"/>
      <c r="AZ58" s="93"/>
      <c r="BA58" s="93"/>
      <c r="BB58" s="86"/>
    </row>
    <row r="59" spans="1:54" ht="21">
      <c r="A59" s="9"/>
      <c r="B59" s="5"/>
      <c r="C59" s="93"/>
      <c r="D59" s="93"/>
      <c r="E59" s="93"/>
      <c r="F59" s="24"/>
      <c r="G59" s="24"/>
      <c r="H59" s="24"/>
      <c r="I59" s="24"/>
      <c r="J59" s="377"/>
      <c r="K59" s="377"/>
      <c r="L59" s="2"/>
      <c r="M59" s="2"/>
      <c r="N59" s="93"/>
      <c r="O59" s="423" t="s">
        <v>102</v>
      </c>
      <c r="P59" s="424"/>
      <c r="R59" s="93"/>
      <c r="S59" s="93"/>
      <c r="T59" s="93"/>
      <c r="U59" s="93"/>
      <c r="V59" s="93"/>
      <c r="W59" s="93"/>
      <c r="X59" s="93"/>
      <c r="Y59" s="93"/>
      <c r="Z59" s="93"/>
      <c r="AA59" s="106"/>
      <c r="AB59" s="93">
        <f>+T57</f>
        <v>0</v>
      </c>
      <c r="AC59" s="341" t="str">
        <f t="shared" ref="AC59" si="54">+IF(AB59&lt;&gt;0,AB59,"")</f>
        <v/>
      </c>
      <c r="AD59" s="86"/>
      <c r="AE59" s="5"/>
      <c r="AF59" s="93"/>
      <c r="AG59" s="93"/>
      <c r="AH59" s="93"/>
      <c r="AI59" s="93"/>
      <c r="AJ59" s="93"/>
      <c r="AK59" s="93"/>
      <c r="AL59" s="93"/>
      <c r="AM59" s="93"/>
      <c r="AN59" s="93"/>
      <c r="AO59" s="93"/>
      <c r="AP59" s="93"/>
      <c r="AQ59" s="93"/>
      <c r="AR59" s="93"/>
      <c r="AS59" s="93"/>
      <c r="AT59" s="93"/>
      <c r="AU59" s="93"/>
      <c r="AV59" s="93"/>
      <c r="AW59" s="93"/>
      <c r="AX59" s="93"/>
      <c r="AY59" s="93"/>
      <c r="AZ59" s="93"/>
      <c r="BA59" s="93"/>
      <c r="BB59" s="86"/>
    </row>
    <row r="60" spans="1:54" ht="21.6" thickBot="1">
      <c r="A60" s="9"/>
      <c r="B60" s="373" t="s">
        <v>99</v>
      </c>
      <c r="C60" s="229" t="s">
        <v>2</v>
      </c>
      <c r="D60" s="230" t="s">
        <v>3</v>
      </c>
      <c r="E60" s="378" t="s">
        <v>36</v>
      </c>
      <c r="F60" s="49" t="s">
        <v>42</v>
      </c>
      <c r="G60" s="376" t="s">
        <v>43</v>
      </c>
      <c r="H60" s="376" t="s">
        <v>44</v>
      </c>
      <c r="I60" s="376" t="s">
        <v>45</v>
      </c>
      <c r="J60" s="376" t="s">
        <v>47</v>
      </c>
      <c r="K60" s="48" t="s">
        <v>46</v>
      </c>
      <c r="L60" s="254" t="s">
        <v>37</v>
      </c>
      <c r="M60" s="264" t="s">
        <v>89</v>
      </c>
      <c r="N60" s="364" t="s">
        <v>7</v>
      </c>
      <c r="O60" s="360" t="str">
        <f>+N60</f>
        <v>Σ∆H</v>
      </c>
      <c r="P60" s="361" t="s">
        <v>67</v>
      </c>
      <c r="R60" s="93"/>
      <c r="S60" s="93"/>
      <c r="T60" s="93"/>
      <c r="U60" s="93"/>
      <c r="V60" s="93"/>
      <c r="W60" s="93"/>
      <c r="X60" s="93"/>
      <c r="Y60" s="93"/>
      <c r="Z60" s="93"/>
      <c r="AA60" s="106"/>
      <c r="AB60" s="93">
        <f>+V57</f>
        <v>0</v>
      </c>
      <c r="AC60" s="341" t="str">
        <f>+IF(AB60&lt;&gt;0,AB60,"")</f>
        <v/>
      </c>
      <c r="AD60" s="86"/>
      <c r="AE60" s="5"/>
      <c r="AF60" s="93"/>
      <c r="AG60" s="93"/>
      <c r="AH60" s="93"/>
      <c r="AI60" s="93"/>
      <c r="AJ60" s="93"/>
      <c r="AK60" s="93"/>
      <c r="AL60" s="93"/>
      <c r="AM60" s="93"/>
      <c r="AN60" s="93"/>
      <c r="AO60" s="93"/>
      <c r="AP60" s="93"/>
      <c r="AQ60" s="93"/>
      <c r="AR60" s="93"/>
      <c r="AS60" s="93"/>
      <c r="AT60" s="93"/>
      <c r="AU60" s="93"/>
      <c r="AV60" s="93"/>
      <c r="AW60" s="93"/>
      <c r="AX60" s="93"/>
      <c r="AY60" s="93"/>
      <c r="AZ60" s="93"/>
      <c r="BA60" s="93"/>
      <c r="BB60" s="86"/>
    </row>
    <row r="61" spans="1:54" ht="21">
      <c r="A61" s="9"/>
      <c r="B61" s="275" t="s">
        <v>100</v>
      </c>
      <c r="C61" s="56" t="s">
        <v>1</v>
      </c>
      <c r="D61" s="22" t="s">
        <v>1</v>
      </c>
      <c r="E61" s="379" t="s">
        <v>1</v>
      </c>
      <c r="F61" s="93" t="s">
        <v>4</v>
      </c>
      <c r="G61" s="93" t="s">
        <v>4</v>
      </c>
      <c r="H61" s="93" t="s">
        <v>4</v>
      </c>
      <c r="I61" s="93" t="s">
        <v>4</v>
      </c>
      <c r="J61" s="93" t="s">
        <v>4</v>
      </c>
      <c r="K61" s="93" t="s">
        <v>4</v>
      </c>
      <c r="L61" s="255" t="s">
        <v>4</v>
      </c>
      <c r="M61" s="157" t="s">
        <v>5</v>
      </c>
      <c r="N61" s="365" t="s">
        <v>5</v>
      </c>
      <c r="O61" s="358" t="str">
        <f>+N61</f>
        <v>[kW]</v>
      </c>
      <c r="P61" s="127" t="s">
        <v>1</v>
      </c>
      <c r="R61" s="93"/>
      <c r="S61" s="93"/>
      <c r="T61" s="93"/>
      <c r="U61" s="93"/>
      <c r="V61" s="93"/>
      <c r="W61" s="93"/>
      <c r="X61" s="93"/>
      <c r="Y61" s="93"/>
      <c r="Z61" s="93"/>
      <c r="AA61" s="106"/>
      <c r="AB61" s="93">
        <f>+X57</f>
        <v>0</v>
      </c>
      <c r="AC61" s="341" t="str">
        <f>+IF(AB61&lt;&gt;0,AB61,"")</f>
        <v/>
      </c>
      <c r="AD61" s="86"/>
      <c r="AE61" s="5"/>
      <c r="AF61" s="93"/>
      <c r="AG61" s="93"/>
      <c r="AH61" s="93"/>
      <c r="AI61" s="93"/>
      <c r="AJ61" s="93"/>
      <c r="AK61" s="93"/>
      <c r="AL61" s="93"/>
      <c r="AM61" s="93"/>
      <c r="AN61" s="93"/>
      <c r="AO61" s="93"/>
      <c r="AP61" s="93"/>
      <c r="AQ61" s="93"/>
      <c r="AR61" s="93"/>
      <c r="AS61" s="93"/>
      <c r="AT61" s="93"/>
      <c r="AU61" s="93"/>
      <c r="AV61" s="93"/>
      <c r="AW61" s="93"/>
      <c r="AX61" s="93"/>
      <c r="AY61" s="93"/>
      <c r="AZ61" s="93"/>
      <c r="BA61" s="93"/>
      <c r="BB61" s="86"/>
    </row>
    <row r="62" spans="1:54" ht="21">
      <c r="A62" s="9"/>
      <c r="B62" s="275"/>
      <c r="C62" s="56"/>
      <c r="D62" s="22"/>
      <c r="E62" s="379"/>
      <c r="F62" s="93"/>
      <c r="G62" s="93"/>
      <c r="H62" s="93"/>
      <c r="I62" s="93"/>
      <c r="J62" s="93"/>
      <c r="K62" s="93"/>
      <c r="L62" s="255"/>
      <c r="M62" s="157"/>
      <c r="N62" s="126"/>
      <c r="O62" s="362"/>
      <c r="P62" s="363"/>
      <c r="R62" s="93"/>
      <c r="S62" s="93"/>
      <c r="T62" s="93"/>
      <c r="U62" s="93"/>
      <c r="V62" s="93"/>
      <c r="W62" s="93"/>
      <c r="X62" s="93"/>
      <c r="Y62" s="93"/>
      <c r="Z62" s="93"/>
      <c r="AA62" s="93"/>
      <c r="AB62" s="84">
        <f>+Z57</f>
        <v>0</v>
      </c>
      <c r="AC62" s="342" t="str">
        <f>+IF(AB62&lt;&gt;0,AB62,"")</f>
        <v/>
      </c>
      <c r="AD62" s="86"/>
      <c r="AE62" s="5"/>
      <c r="AF62" s="93"/>
      <c r="AG62" s="93"/>
      <c r="AH62" s="93"/>
      <c r="AI62" s="93"/>
      <c r="AJ62" s="93"/>
      <c r="AK62" s="93"/>
      <c r="AL62" s="93"/>
      <c r="AM62" s="93"/>
      <c r="AN62" s="93"/>
      <c r="AO62" s="93"/>
      <c r="AP62" s="93"/>
      <c r="AQ62" s="93"/>
      <c r="AR62" s="93"/>
      <c r="AS62" s="93"/>
      <c r="AT62" s="93"/>
      <c r="AU62" s="93"/>
      <c r="AV62" s="93"/>
      <c r="AW62" s="93"/>
      <c r="AX62" s="93"/>
      <c r="AY62" s="93"/>
      <c r="AZ62" s="93"/>
      <c r="BA62" s="93"/>
      <c r="BB62" s="86"/>
    </row>
    <row r="63" spans="1:54" ht="21">
      <c r="A63" s="9"/>
      <c r="B63" s="358">
        <f>+IF(C63&lt;&gt;"",1,"")</f>
        <v>1</v>
      </c>
      <c r="C63" s="55">
        <f>+IF(AC51&lt;&gt;MIN(AC51:AC54),AC51,"")</f>
        <v>390</v>
      </c>
      <c r="D63" s="21">
        <f t="shared" ref="D63:D73" si="55">+AC52</f>
        <v>370</v>
      </c>
      <c r="E63" s="380">
        <f>+IF(OR(C63&lt;&gt;"",D63&lt;&gt;""),C63-D63,0)</f>
        <v>20</v>
      </c>
      <c r="F63" s="91">
        <f t="shared" ref="F63:F73" si="56">+IF(AND(MIN($C$51:$D$51)&lt;=MIN($C63:$D63),MAX($C$51:$D$51)&gt;=MAX($C63:$D63)),$K$12,"")</f>
        <v>1.8</v>
      </c>
      <c r="G63" s="91" t="str">
        <f t="shared" ref="G63:G73" si="57">+IF(AND(MIN($C$52:$D$52)&lt;=MIN($C63:$D63),MAX($C$52:$D$52)&gt;=MAX($C63:$D63)),$K$13,"")</f>
        <v/>
      </c>
      <c r="H63" s="91" t="str">
        <f t="shared" ref="H63:H73" si="58">+IF(AND(MIN($C$53:$D$53)&lt;=MIN($C63:$D63),MAX($C$53:$D$53)&gt;=MAX($C63:$D63)),$K$14,"")</f>
        <v/>
      </c>
      <c r="I63" s="91" t="str">
        <f t="shared" ref="I63:I73" si="59">+IF(AND(MIN($C$54:$D$54)&lt;=MIN($C63:$D63),MAX($C$54:$D$54)&gt;=MAX($C63:$D63)),$K$15,"")</f>
        <v/>
      </c>
      <c r="J63" s="91" t="str">
        <f t="shared" ref="J63:J73" si="60">+IF(AND(MIN($C$55:$D$55)&lt;=MIN($C63:$D63),MAX($C$55:$D$55)&gt;=MAX($C63:$D63)),$K$16,"")</f>
        <v/>
      </c>
      <c r="K63" s="91" t="str">
        <f t="shared" ref="K63:K73" si="61">+IF(AND(MIN($C$56:$D$56)&lt;=MIN($C63:$D63),MAX($C$56:$D$56)&gt;=MAX($C63:$D63)),$K$17,"")</f>
        <v/>
      </c>
      <c r="L63" s="256">
        <f t="shared" ref="L63:L67" si="62">+SUM(F63:K63)</f>
        <v>1.8</v>
      </c>
      <c r="M63" s="256">
        <f>+E63*L63</f>
        <v>36</v>
      </c>
      <c r="N63" s="356">
        <f>+IF(AND(SUM(M63:M$74)=0,M62&lt;&gt;0),$N$74,IF(SUM(M63:M$74)&lt;&gt;0,M63+N64,""))</f>
        <v>328</v>
      </c>
      <c r="O63" s="358">
        <f t="shared" ref="O63:O73" si="63">+IF(N63&lt;&gt;"",N63,NA())</f>
        <v>328</v>
      </c>
      <c r="P63" s="359">
        <f>+IF(C63&lt;&gt;"",C63,NA())</f>
        <v>390</v>
      </c>
      <c r="R63" s="93"/>
      <c r="S63" s="93"/>
      <c r="T63" s="93"/>
      <c r="U63" s="93"/>
      <c r="V63" s="93"/>
      <c r="W63" s="93"/>
      <c r="X63" s="93"/>
      <c r="Y63" s="93"/>
      <c r="Z63" s="93"/>
      <c r="AA63" s="93"/>
      <c r="AB63" s="93"/>
      <c r="AC63" s="93"/>
      <c r="AD63" s="86"/>
      <c r="AE63" s="5"/>
      <c r="AF63" s="93"/>
      <c r="AG63" s="93"/>
      <c r="AH63" s="93"/>
      <c r="AI63" s="93"/>
      <c r="AJ63" s="93"/>
      <c r="AK63" s="93"/>
      <c r="AL63" s="93"/>
      <c r="AM63" s="93"/>
      <c r="AN63" s="93"/>
      <c r="AO63" s="93"/>
      <c r="AP63" s="93"/>
      <c r="AQ63" s="93"/>
      <c r="AR63" s="93"/>
      <c r="AS63" s="93"/>
      <c r="AT63" s="93"/>
      <c r="AU63" s="93"/>
      <c r="AV63" s="93"/>
      <c r="AW63" s="93"/>
      <c r="AX63" s="93"/>
      <c r="AY63" s="93"/>
      <c r="AZ63" s="93"/>
      <c r="BA63" s="93"/>
      <c r="BB63" s="86"/>
    </row>
    <row r="64" spans="1:54" ht="21">
      <c r="A64" s="9"/>
      <c r="B64" s="275">
        <f>+IF(C64&lt;&gt;"",B63+1,"")</f>
        <v>2</v>
      </c>
      <c r="C64" s="56">
        <f>+IF(AC52&lt;&gt;MIN(AC52:AC55),AC52,"")</f>
        <v>370</v>
      </c>
      <c r="D64" s="22">
        <f t="shared" si="55"/>
        <v>330</v>
      </c>
      <c r="E64" s="379">
        <f t="shared" ref="E64:E73" si="64">+IF(OR(C64&lt;&gt;"",D64&lt;&gt;""),C64-D64,0)</f>
        <v>40</v>
      </c>
      <c r="F64" s="93">
        <f t="shared" si="56"/>
        <v>1.8</v>
      </c>
      <c r="G64" s="93">
        <f t="shared" si="57"/>
        <v>4</v>
      </c>
      <c r="H64" s="93" t="str">
        <f t="shared" si="58"/>
        <v/>
      </c>
      <c r="I64" s="93" t="str">
        <f t="shared" si="59"/>
        <v/>
      </c>
      <c r="J64" s="93" t="str">
        <f t="shared" si="60"/>
        <v/>
      </c>
      <c r="K64" s="93" t="str">
        <f t="shared" si="61"/>
        <v/>
      </c>
      <c r="L64" s="257">
        <f t="shared" si="62"/>
        <v>5.8</v>
      </c>
      <c r="M64" s="257">
        <f>+E64*L64</f>
        <v>232</v>
      </c>
      <c r="N64" s="357">
        <f>+IF(AND(SUM(M64:M$74)=0,M63&lt;&gt;0),$N$74,IF(SUM(M64:M$74)&lt;&gt;0,M64+N65,""))</f>
        <v>292</v>
      </c>
      <c r="O64" s="275">
        <f t="shared" si="63"/>
        <v>292</v>
      </c>
      <c r="P64" s="127">
        <f t="shared" ref="P64:P73" si="65">+IF(D63&lt;&gt;"",D63,NA())</f>
        <v>370</v>
      </c>
      <c r="R64" s="93"/>
      <c r="S64" s="93"/>
      <c r="T64" s="93"/>
      <c r="U64" s="93"/>
      <c r="V64" s="93"/>
      <c r="W64" s="93"/>
      <c r="X64" s="93"/>
      <c r="Y64" s="93"/>
      <c r="Z64" s="93"/>
      <c r="AA64" s="93"/>
      <c r="AB64" s="93"/>
      <c r="AC64" s="93"/>
      <c r="AD64" s="86"/>
      <c r="AE64" s="5"/>
      <c r="AF64" s="93"/>
      <c r="AG64" s="93"/>
      <c r="AH64" s="93"/>
      <c r="AI64" s="93"/>
      <c r="AJ64" s="93"/>
      <c r="AK64" s="93"/>
      <c r="AL64" s="93"/>
      <c r="AM64" s="93"/>
      <c r="AN64" s="93"/>
      <c r="AO64" s="93"/>
      <c r="AP64" s="93"/>
      <c r="AQ64" s="93"/>
      <c r="AR64" s="93"/>
      <c r="AS64" s="93"/>
      <c r="AT64" s="93"/>
      <c r="AU64" s="93"/>
      <c r="AV64" s="93"/>
      <c r="AW64" s="93"/>
      <c r="AX64" s="93"/>
      <c r="AY64" s="93"/>
      <c r="AZ64" s="93"/>
      <c r="BA64" s="93"/>
      <c r="BB64" s="86"/>
    </row>
    <row r="65" spans="1:54" ht="21">
      <c r="A65" s="9"/>
      <c r="B65" s="275">
        <f t="shared" ref="B65:B73" si="66">+IF(C65&lt;&gt;"",B64+1,"")</f>
        <v>3</v>
      </c>
      <c r="C65" s="56">
        <f>+IF(AC53&lt;&gt;MIN(AC53:AC56),AC53,"")</f>
        <v>330</v>
      </c>
      <c r="D65" s="22">
        <f t="shared" si="55"/>
        <v>300</v>
      </c>
      <c r="E65" s="379">
        <f t="shared" si="64"/>
        <v>30</v>
      </c>
      <c r="F65" s="93">
        <f t="shared" si="56"/>
        <v>1.8</v>
      </c>
      <c r="G65" s="93" t="str">
        <f t="shared" si="57"/>
        <v/>
      </c>
      <c r="H65" s="93" t="str">
        <f t="shared" si="58"/>
        <v/>
      </c>
      <c r="I65" s="93" t="str">
        <f t="shared" si="59"/>
        <v/>
      </c>
      <c r="J65" s="93" t="str">
        <f t="shared" si="60"/>
        <v/>
      </c>
      <c r="K65" s="93" t="str">
        <f t="shared" si="61"/>
        <v/>
      </c>
      <c r="L65" s="257">
        <f t="shared" si="62"/>
        <v>1.8</v>
      </c>
      <c r="M65" s="257">
        <f>+E65*L65</f>
        <v>54</v>
      </c>
      <c r="N65" s="357">
        <f>+IF(AND(SUM(M65:M$74)=0,M64&lt;&gt;0),$N$74,IF(SUM(M65:M$74)&lt;&gt;0,M65+N66,""))</f>
        <v>60</v>
      </c>
      <c r="O65" s="275">
        <f t="shared" si="63"/>
        <v>60</v>
      </c>
      <c r="P65" s="127">
        <f t="shared" si="65"/>
        <v>330</v>
      </c>
      <c r="R65" s="93"/>
      <c r="S65" s="93"/>
      <c r="T65" s="93"/>
      <c r="U65" s="93"/>
      <c r="V65" s="93"/>
      <c r="W65" s="93"/>
      <c r="X65" s="93"/>
      <c r="Y65" s="93"/>
      <c r="Z65" s="93"/>
      <c r="AA65" s="93"/>
      <c r="AB65" s="93"/>
      <c r="AC65" s="93"/>
      <c r="AD65" s="86"/>
      <c r="AE65" s="5"/>
      <c r="AF65" s="93"/>
      <c r="AG65" s="93"/>
      <c r="AH65" s="93"/>
      <c r="AI65" s="93"/>
      <c r="AJ65" s="93"/>
      <c r="AK65" s="93"/>
      <c r="AL65" s="93"/>
      <c r="AM65" s="93"/>
      <c r="AN65" s="93"/>
      <c r="AO65" s="93"/>
      <c r="AP65" s="93"/>
      <c r="AQ65" s="93"/>
      <c r="AR65" s="93"/>
      <c r="AS65" s="93"/>
      <c r="AT65" s="93"/>
      <c r="AU65" s="93"/>
      <c r="AV65" s="93"/>
      <c r="AW65" s="93"/>
      <c r="AX65" s="93"/>
      <c r="AY65" s="93"/>
      <c r="AZ65" s="93"/>
      <c r="BA65" s="93"/>
      <c r="BB65" s="86"/>
    </row>
    <row r="66" spans="1:54" ht="21">
      <c r="A66" s="9"/>
      <c r="B66" s="275" t="str">
        <f t="shared" si="66"/>
        <v/>
      </c>
      <c r="C66" s="56" t="str">
        <f>+IF(AC54&lt;&gt;MIN(AC54:AC56),AC54,"")</f>
        <v/>
      </c>
      <c r="D66" s="22" t="str">
        <f t="shared" si="55"/>
        <v/>
      </c>
      <c r="E66" s="379">
        <f t="shared" si="64"/>
        <v>0</v>
      </c>
      <c r="F66" s="93" t="str">
        <f t="shared" si="56"/>
        <v/>
      </c>
      <c r="G66" s="93" t="str">
        <f t="shared" si="57"/>
        <v/>
      </c>
      <c r="H66" s="93">
        <f t="shared" si="58"/>
        <v>0</v>
      </c>
      <c r="I66" s="93">
        <f t="shared" si="59"/>
        <v>0</v>
      </c>
      <c r="J66" s="93">
        <f t="shared" si="60"/>
        <v>0</v>
      </c>
      <c r="K66" s="93">
        <f t="shared" si="61"/>
        <v>0</v>
      </c>
      <c r="L66" s="257">
        <f t="shared" si="62"/>
        <v>0</v>
      </c>
      <c r="M66" s="257">
        <f>+E66*L66</f>
        <v>0</v>
      </c>
      <c r="N66" s="357">
        <f>+IF(AND(SUM(M66:M$74)=0,M65&lt;&gt;0),$N$74,IF(SUM(M66:M$74)&lt;&gt;0,M66+N67,""))</f>
        <v>6</v>
      </c>
      <c r="O66" s="275">
        <f t="shared" si="63"/>
        <v>6</v>
      </c>
      <c r="P66" s="127">
        <f t="shared" si="65"/>
        <v>300</v>
      </c>
      <c r="R66" s="93"/>
      <c r="S66" s="93"/>
      <c r="T66" s="93"/>
      <c r="U66" s="93"/>
      <c r="V66" s="93"/>
      <c r="W66" s="93"/>
      <c r="X66" s="93"/>
      <c r="Y66" s="93"/>
      <c r="Z66" s="93"/>
      <c r="AA66" s="93"/>
      <c r="AB66" s="93"/>
      <c r="AC66" s="93"/>
      <c r="AD66" s="86"/>
      <c r="AE66" s="5"/>
      <c r="AF66" s="93"/>
      <c r="AG66" s="93"/>
      <c r="AH66" s="93"/>
      <c r="AI66" s="93"/>
      <c r="AJ66" s="93"/>
      <c r="AK66" s="93"/>
      <c r="AL66" s="93"/>
      <c r="AM66" s="93"/>
      <c r="AN66" s="93"/>
      <c r="AO66" s="93"/>
      <c r="AP66" s="93"/>
      <c r="AQ66" s="93"/>
      <c r="AR66" s="93"/>
      <c r="AS66" s="93"/>
      <c r="AT66" s="93"/>
      <c r="AU66" s="93"/>
      <c r="AV66" s="93"/>
      <c r="AW66" s="93"/>
      <c r="AX66" s="93"/>
      <c r="AY66" s="93"/>
      <c r="AZ66" s="93"/>
      <c r="BA66" s="93"/>
      <c r="BB66" s="86"/>
    </row>
    <row r="67" spans="1:54" ht="21">
      <c r="A67" s="9"/>
      <c r="B67" s="275" t="str">
        <f t="shared" si="66"/>
        <v/>
      </c>
      <c r="C67" s="56" t="str">
        <f t="shared" ref="C67:C73" si="67">+IF(AC55&lt;&gt;MIN(AC55:AC56),AC55,"")</f>
        <v/>
      </c>
      <c r="D67" s="22" t="str">
        <f t="shared" si="55"/>
        <v/>
      </c>
      <c r="E67" s="379">
        <f t="shared" si="64"/>
        <v>0</v>
      </c>
      <c r="F67" s="93" t="str">
        <f t="shared" si="56"/>
        <v/>
      </c>
      <c r="G67" s="93" t="str">
        <f t="shared" si="57"/>
        <v/>
      </c>
      <c r="H67" s="93">
        <f t="shared" si="58"/>
        <v>0</v>
      </c>
      <c r="I67" s="93">
        <f t="shared" si="59"/>
        <v>0</v>
      </c>
      <c r="J67" s="93">
        <f t="shared" si="60"/>
        <v>0</v>
      </c>
      <c r="K67" s="93">
        <f t="shared" si="61"/>
        <v>0</v>
      </c>
      <c r="L67" s="257">
        <f t="shared" si="62"/>
        <v>0</v>
      </c>
      <c r="M67" s="257">
        <f>+E67*L67</f>
        <v>0</v>
      </c>
      <c r="N67" s="357" t="str">
        <f>+IF(AND(SUM(M67:M$74)=0,M66&lt;&gt;0),$N$74,IF(SUM(M67:M$74)&lt;&gt;0,M67+N68,""))</f>
        <v/>
      </c>
      <c r="O67" s="275" t="e">
        <f t="shared" si="63"/>
        <v>#N/A</v>
      </c>
      <c r="P67" s="127" t="e">
        <f t="shared" si="65"/>
        <v>#N/A</v>
      </c>
      <c r="R67" s="93"/>
      <c r="S67" s="93"/>
      <c r="T67" s="93"/>
      <c r="U67" s="93"/>
      <c r="V67" s="93"/>
      <c r="W67" s="93"/>
      <c r="X67" s="93"/>
      <c r="Y67" s="93"/>
      <c r="Z67" s="93"/>
      <c r="AA67" s="93"/>
      <c r="AB67" s="93"/>
      <c r="AC67" s="93"/>
      <c r="AD67" s="86"/>
      <c r="AE67" s="5"/>
      <c r="AF67" s="93"/>
      <c r="AG67" s="93"/>
      <c r="AH67" s="93"/>
      <c r="AI67" s="93"/>
      <c r="AJ67" s="93"/>
      <c r="AK67" s="93"/>
      <c r="AL67" s="93"/>
      <c r="AM67" s="93"/>
      <c r="AN67" s="93"/>
      <c r="AO67" s="93"/>
      <c r="AP67" s="93"/>
      <c r="AQ67" s="93"/>
      <c r="AR67" s="93"/>
      <c r="AS67" s="93"/>
      <c r="AT67" s="93"/>
      <c r="AU67" s="93"/>
      <c r="AV67" s="93"/>
      <c r="AW67" s="93"/>
      <c r="AX67" s="93"/>
      <c r="AY67" s="93"/>
      <c r="AZ67" s="93"/>
      <c r="BA67" s="93"/>
      <c r="BB67" s="86"/>
    </row>
    <row r="68" spans="1:54" ht="21">
      <c r="A68" s="9"/>
      <c r="B68" s="5" t="str">
        <f t="shared" si="66"/>
        <v/>
      </c>
      <c r="C68" s="56" t="str">
        <f t="shared" si="67"/>
        <v/>
      </c>
      <c r="D68" s="22" t="str">
        <f t="shared" si="55"/>
        <v/>
      </c>
      <c r="E68" s="379">
        <f t="shared" si="64"/>
        <v>0</v>
      </c>
      <c r="F68" s="93" t="str">
        <f t="shared" si="56"/>
        <v/>
      </c>
      <c r="G68" s="93" t="str">
        <f t="shared" si="57"/>
        <v/>
      </c>
      <c r="H68" s="93">
        <f t="shared" si="58"/>
        <v>0</v>
      </c>
      <c r="I68" s="93">
        <f t="shared" si="59"/>
        <v>0</v>
      </c>
      <c r="J68" s="93">
        <f t="shared" si="60"/>
        <v>0</v>
      </c>
      <c r="K68" s="93">
        <f t="shared" si="61"/>
        <v>0</v>
      </c>
      <c r="L68" s="257">
        <f>+SUM(F68:K68)</f>
        <v>0</v>
      </c>
      <c r="M68" s="257">
        <f t="shared" ref="M68" si="68">+E68*L68</f>
        <v>0</v>
      </c>
      <c r="N68" s="357" t="str">
        <f>+IF(AND(SUM(M68:M$74)=0,M67&lt;&gt;0),$N$74,IF(SUM(M68:M$74)&lt;&gt;0,M68+N69,""))</f>
        <v/>
      </c>
      <c r="O68" s="275" t="e">
        <f t="shared" si="63"/>
        <v>#N/A</v>
      </c>
      <c r="P68" s="127" t="e">
        <f t="shared" si="65"/>
        <v>#N/A</v>
      </c>
      <c r="R68" s="93"/>
      <c r="S68" s="93"/>
      <c r="T68" s="93"/>
      <c r="U68" s="93"/>
      <c r="V68" s="93"/>
      <c r="W68" s="93"/>
      <c r="X68" s="93"/>
      <c r="Y68" s="93"/>
      <c r="Z68" s="93"/>
      <c r="AA68" s="93"/>
      <c r="AB68" s="93"/>
      <c r="AC68" s="93"/>
      <c r="AD68" s="86"/>
      <c r="AE68" s="5"/>
      <c r="AF68" s="93"/>
      <c r="AG68" s="93"/>
      <c r="AH68" s="93"/>
      <c r="AI68" s="93"/>
      <c r="AJ68" s="93"/>
      <c r="AK68" s="93"/>
      <c r="AL68" s="93"/>
      <c r="AM68" s="93"/>
      <c r="AN68" s="93"/>
      <c r="AO68" s="93"/>
      <c r="AP68" s="93"/>
      <c r="AQ68" s="93"/>
      <c r="AR68" s="93"/>
      <c r="AS68" s="93"/>
      <c r="AT68" s="93"/>
      <c r="AU68" s="93"/>
      <c r="AV68" s="93"/>
      <c r="AW68" s="93"/>
      <c r="AX68" s="93"/>
      <c r="AY68" s="93"/>
      <c r="AZ68" s="93"/>
      <c r="BA68" s="93"/>
      <c r="BB68" s="86"/>
    </row>
    <row r="69" spans="1:54" ht="21">
      <c r="A69" s="9"/>
      <c r="B69" s="5" t="str">
        <f t="shared" si="66"/>
        <v/>
      </c>
      <c r="C69" s="56" t="str">
        <f t="shared" si="67"/>
        <v/>
      </c>
      <c r="D69" s="22" t="str">
        <f t="shared" si="55"/>
        <v/>
      </c>
      <c r="E69" s="379">
        <f t="shared" si="64"/>
        <v>0</v>
      </c>
      <c r="F69" s="93" t="str">
        <f t="shared" si="56"/>
        <v/>
      </c>
      <c r="G69" s="93" t="str">
        <f t="shared" si="57"/>
        <v/>
      </c>
      <c r="H69" s="93">
        <f t="shared" si="58"/>
        <v>0</v>
      </c>
      <c r="I69" s="93">
        <f t="shared" si="59"/>
        <v>0</v>
      </c>
      <c r="J69" s="93">
        <f t="shared" si="60"/>
        <v>0</v>
      </c>
      <c r="K69" s="93">
        <f t="shared" si="61"/>
        <v>0</v>
      </c>
      <c r="L69" s="257">
        <f t="shared" ref="L69:L73" si="69">+SUM(F69:K69)</f>
        <v>0</v>
      </c>
      <c r="M69" s="257">
        <f t="shared" ref="M69:M73" si="70">+E69*L69</f>
        <v>0</v>
      </c>
      <c r="N69" s="357" t="str">
        <f>+IF(AND(SUM(M69:M$74)=0,M68&lt;&gt;0),$N$74,IF(SUM(M69:M$74)&lt;&gt;0,M69+N70,""))</f>
        <v/>
      </c>
      <c r="O69" s="275" t="e">
        <f t="shared" si="63"/>
        <v>#N/A</v>
      </c>
      <c r="P69" s="127" t="e">
        <f>+IF(D68&lt;&gt;"",D68,NA())</f>
        <v>#N/A</v>
      </c>
      <c r="R69" s="93"/>
      <c r="S69" s="93"/>
      <c r="T69" s="93"/>
      <c r="U69" s="93"/>
      <c r="V69" s="93"/>
      <c r="W69" s="93"/>
      <c r="X69" s="93"/>
      <c r="Y69" s="93"/>
      <c r="Z69" s="93"/>
      <c r="AA69" s="93"/>
      <c r="AB69" s="93"/>
      <c r="AC69" s="93"/>
      <c r="AD69" s="86"/>
      <c r="AE69" s="5"/>
      <c r="AF69" s="93"/>
      <c r="AG69" s="93"/>
      <c r="AH69" s="93"/>
      <c r="AI69" s="93"/>
      <c r="AJ69" s="93"/>
      <c r="AK69" s="93"/>
      <c r="AL69" s="93"/>
      <c r="AM69" s="93"/>
      <c r="AN69" s="93"/>
      <c r="AO69" s="93"/>
      <c r="AP69" s="93"/>
      <c r="AQ69" s="93"/>
      <c r="AR69" s="93"/>
      <c r="AS69" s="93"/>
      <c r="AT69" s="93"/>
      <c r="AU69" s="93"/>
      <c r="AV69" s="93"/>
      <c r="AW69" s="93"/>
      <c r="AX69" s="93"/>
      <c r="AY69" s="93"/>
      <c r="AZ69" s="93"/>
      <c r="BA69" s="93"/>
      <c r="BB69" s="86"/>
    </row>
    <row r="70" spans="1:54" ht="21">
      <c r="A70" s="9"/>
      <c r="B70" s="5" t="str">
        <f t="shared" si="66"/>
        <v/>
      </c>
      <c r="C70" s="56" t="str">
        <f t="shared" si="67"/>
        <v/>
      </c>
      <c r="D70" s="22" t="str">
        <f t="shared" si="55"/>
        <v/>
      </c>
      <c r="E70" s="379">
        <f t="shared" si="64"/>
        <v>0</v>
      </c>
      <c r="F70" s="93" t="str">
        <f t="shared" si="56"/>
        <v/>
      </c>
      <c r="G70" s="93" t="str">
        <f t="shared" si="57"/>
        <v/>
      </c>
      <c r="H70" s="93">
        <f t="shared" si="58"/>
        <v>0</v>
      </c>
      <c r="I70" s="93">
        <f t="shared" si="59"/>
        <v>0</v>
      </c>
      <c r="J70" s="93">
        <f t="shared" si="60"/>
        <v>0</v>
      </c>
      <c r="K70" s="93">
        <f t="shared" si="61"/>
        <v>0</v>
      </c>
      <c r="L70" s="257">
        <f t="shared" si="69"/>
        <v>0</v>
      </c>
      <c r="M70" s="257">
        <f t="shared" si="70"/>
        <v>0</v>
      </c>
      <c r="N70" s="357" t="str">
        <f>+IF(AND(SUM(M70:M$74)=0,M69&lt;&gt;0),$N$74,IF(SUM(M70:M$74)&lt;&gt;0,M70+N71,""))</f>
        <v/>
      </c>
      <c r="O70" s="275" t="e">
        <f t="shared" si="63"/>
        <v>#N/A</v>
      </c>
      <c r="P70" s="127" t="e">
        <f t="shared" si="65"/>
        <v>#N/A</v>
      </c>
      <c r="R70" s="93"/>
      <c r="S70" s="93"/>
      <c r="T70" s="93"/>
      <c r="U70" s="93"/>
      <c r="V70" s="93"/>
      <c r="W70" s="93"/>
      <c r="X70" s="93"/>
      <c r="Y70" s="93"/>
      <c r="Z70" s="93"/>
      <c r="AA70" s="93"/>
      <c r="AB70" s="93"/>
      <c r="AC70" s="93"/>
      <c r="AD70" s="86"/>
      <c r="AE70" s="5"/>
      <c r="AF70" s="93"/>
      <c r="AG70" s="93"/>
      <c r="AH70" s="93"/>
      <c r="AI70" s="93"/>
      <c r="AJ70" s="93"/>
      <c r="AK70" s="93"/>
      <c r="AL70" s="93"/>
      <c r="AM70" s="93"/>
      <c r="AN70" s="93"/>
      <c r="AO70" s="93"/>
      <c r="AP70" s="93"/>
      <c r="AQ70" s="93"/>
      <c r="AR70" s="93"/>
      <c r="AS70" s="93"/>
      <c r="AT70" s="93"/>
      <c r="AU70" s="93"/>
      <c r="AV70" s="93"/>
      <c r="AW70" s="93"/>
      <c r="AX70" s="93"/>
      <c r="AY70" s="93"/>
      <c r="AZ70" s="93"/>
      <c r="BA70" s="93"/>
      <c r="BB70" s="86"/>
    </row>
    <row r="71" spans="1:54" ht="21">
      <c r="A71" s="9"/>
      <c r="B71" s="5" t="str">
        <f t="shared" si="66"/>
        <v/>
      </c>
      <c r="C71" s="56" t="str">
        <f t="shared" si="67"/>
        <v/>
      </c>
      <c r="D71" s="22" t="str">
        <f t="shared" si="55"/>
        <v/>
      </c>
      <c r="E71" s="379">
        <f t="shared" si="64"/>
        <v>0</v>
      </c>
      <c r="F71" s="93" t="str">
        <f t="shared" si="56"/>
        <v/>
      </c>
      <c r="G71" s="93" t="str">
        <f t="shared" si="57"/>
        <v/>
      </c>
      <c r="H71" s="93">
        <f t="shared" si="58"/>
        <v>0</v>
      </c>
      <c r="I71" s="93">
        <f t="shared" si="59"/>
        <v>0</v>
      </c>
      <c r="J71" s="93">
        <f t="shared" si="60"/>
        <v>0</v>
      </c>
      <c r="K71" s="93">
        <f t="shared" si="61"/>
        <v>0</v>
      </c>
      <c r="L71" s="257">
        <f>+SUM(F71:K71)</f>
        <v>0</v>
      </c>
      <c r="M71" s="257">
        <f t="shared" si="70"/>
        <v>0</v>
      </c>
      <c r="N71" s="357" t="str">
        <f>+IF(AND(SUM(M71:M$74)=0,M70&lt;&gt;0),$N$74,IF(SUM(M71:M$74)&lt;&gt;0,M71+N72,""))</f>
        <v/>
      </c>
      <c r="O71" s="275" t="e">
        <f t="shared" si="63"/>
        <v>#N/A</v>
      </c>
      <c r="P71" s="127" t="e">
        <f t="shared" si="65"/>
        <v>#N/A</v>
      </c>
      <c r="R71" s="93"/>
      <c r="S71" s="93"/>
      <c r="T71" s="93"/>
      <c r="U71" s="93"/>
      <c r="V71" s="93"/>
      <c r="W71" s="93"/>
      <c r="X71" s="93"/>
      <c r="Y71" s="93"/>
      <c r="Z71" s="93"/>
      <c r="AA71" s="93"/>
      <c r="AB71" s="93"/>
      <c r="AC71" s="93"/>
      <c r="AD71" s="86"/>
      <c r="AE71" s="5"/>
      <c r="AF71" s="93"/>
      <c r="AG71" s="93"/>
      <c r="AH71" s="93"/>
      <c r="AI71" s="93"/>
      <c r="AJ71" s="93"/>
      <c r="AK71" s="93"/>
      <c r="AL71" s="93"/>
      <c r="AM71" s="93"/>
      <c r="AN71" s="93"/>
      <c r="AO71" s="93"/>
      <c r="AP71" s="93"/>
      <c r="AQ71" s="93"/>
      <c r="AR71" s="93"/>
      <c r="AS71" s="93"/>
      <c r="AT71" s="93"/>
      <c r="AU71" s="93"/>
      <c r="AV71" s="93"/>
      <c r="AW71" s="93"/>
      <c r="AX71" s="93"/>
      <c r="AY71" s="93"/>
      <c r="AZ71" s="93"/>
      <c r="BA71" s="93"/>
      <c r="BB71" s="86"/>
    </row>
    <row r="72" spans="1:54" ht="21">
      <c r="A72" s="9"/>
      <c r="B72" s="5" t="str">
        <f t="shared" si="66"/>
        <v/>
      </c>
      <c r="C72" s="56" t="str">
        <f t="shared" si="67"/>
        <v/>
      </c>
      <c r="D72" s="22" t="str">
        <f t="shared" si="55"/>
        <v/>
      </c>
      <c r="E72" s="379">
        <f t="shared" si="64"/>
        <v>0</v>
      </c>
      <c r="F72" s="93" t="str">
        <f t="shared" si="56"/>
        <v/>
      </c>
      <c r="G72" s="93" t="str">
        <f t="shared" si="57"/>
        <v/>
      </c>
      <c r="H72" s="93">
        <f t="shared" si="58"/>
        <v>0</v>
      </c>
      <c r="I72" s="93">
        <f t="shared" si="59"/>
        <v>0</v>
      </c>
      <c r="J72" s="93">
        <f t="shared" si="60"/>
        <v>0</v>
      </c>
      <c r="K72" s="93">
        <f t="shared" si="61"/>
        <v>0</v>
      </c>
      <c r="L72" s="257">
        <f t="shared" si="69"/>
        <v>0</v>
      </c>
      <c r="M72" s="257">
        <f t="shared" si="70"/>
        <v>0</v>
      </c>
      <c r="N72" s="357" t="str">
        <f>+IF(AND(SUM(M72:M$74)=0,M71&lt;&gt;0),$N$74,IF(SUM(M72:M$74)&lt;&gt;0,M72+N73,""))</f>
        <v/>
      </c>
      <c r="O72" s="275" t="e">
        <f t="shared" si="63"/>
        <v>#N/A</v>
      </c>
      <c r="P72" s="127" t="e">
        <f t="shared" si="65"/>
        <v>#N/A</v>
      </c>
      <c r="R72" s="93"/>
      <c r="S72" s="93"/>
      <c r="T72" s="93"/>
      <c r="U72" s="93"/>
      <c r="V72" s="93"/>
      <c r="W72" s="93"/>
      <c r="X72" s="93"/>
      <c r="Y72" s="93"/>
      <c r="Z72" s="93"/>
      <c r="AA72" s="93"/>
      <c r="AB72" s="93"/>
      <c r="AC72" s="93"/>
      <c r="AD72" s="86"/>
      <c r="AE72" s="5"/>
      <c r="AF72" s="93"/>
      <c r="AG72" s="93"/>
      <c r="AH72" s="93"/>
      <c r="AI72" s="93"/>
      <c r="AJ72" s="93"/>
      <c r="AK72" s="93"/>
      <c r="AL72" s="93"/>
      <c r="AM72" s="93"/>
      <c r="AN72" s="93"/>
      <c r="AO72" s="93"/>
      <c r="AP72" s="93"/>
      <c r="AQ72" s="93"/>
      <c r="AR72" s="93"/>
      <c r="AS72" s="93"/>
      <c r="AT72" s="93"/>
      <c r="AU72" s="93"/>
      <c r="AV72" s="93"/>
      <c r="AW72" s="93"/>
      <c r="AX72" s="93"/>
      <c r="AY72" s="93"/>
      <c r="AZ72" s="93"/>
      <c r="BA72" s="93"/>
      <c r="BB72" s="86"/>
    </row>
    <row r="73" spans="1:54" ht="21">
      <c r="A73" s="9"/>
      <c r="B73" s="38" t="str">
        <f t="shared" si="66"/>
        <v/>
      </c>
      <c r="C73" s="57" t="str">
        <f t="shared" si="67"/>
        <v/>
      </c>
      <c r="D73" s="23" t="str">
        <f t="shared" si="55"/>
        <v/>
      </c>
      <c r="E73" s="381">
        <f t="shared" si="64"/>
        <v>0</v>
      </c>
      <c r="F73" s="57" t="str">
        <f t="shared" si="56"/>
        <v/>
      </c>
      <c r="G73" s="24" t="str">
        <f t="shared" si="57"/>
        <v/>
      </c>
      <c r="H73" s="24">
        <f t="shared" si="58"/>
        <v>0</v>
      </c>
      <c r="I73" s="24">
        <f t="shared" si="59"/>
        <v>0</v>
      </c>
      <c r="J73" s="24">
        <f t="shared" si="60"/>
        <v>0</v>
      </c>
      <c r="K73" s="23">
        <f t="shared" si="61"/>
        <v>0</v>
      </c>
      <c r="L73" s="258">
        <f t="shared" si="69"/>
        <v>0</v>
      </c>
      <c r="M73" s="258">
        <f t="shared" si="70"/>
        <v>0</v>
      </c>
      <c r="N73" s="357" t="str">
        <f>+IF(AND(SUM(M73:M$74)=0,M72&lt;&gt;0),$N$74,IF(SUM(M73:M$74)&lt;&gt;0,M73+N74,""))</f>
        <v/>
      </c>
      <c r="O73" s="276" t="e">
        <f t="shared" si="63"/>
        <v>#N/A</v>
      </c>
      <c r="P73" s="277" t="e">
        <f t="shared" si="65"/>
        <v>#N/A</v>
      </c>
      <c r="R73" s="93"/>
      <c r="S73" s="93"/>
      <c r="T73" s="93"/>
      <c r="U73" s="93"/>
      <c r="V73" s="93"/>
      <c r="W73" s="93"/>
      <c r="X73" s="93"/>
      <c r="Y73" s="93"/>
      <c r="Z73" s="93"/>
      <c r="AA73" s="93"/>
      <c r="AB73" s="93"/>
      <c r="AC73" s="93"/>
      <c r="AD73" s="86"/>
      <c r="AE73" s="5"/>
      <c r="AF73" s="93"/>
      <c r="AG73" s="93"/>
      <c r="AH73" s="93"/>
      <c r="AI73" s="93"/>
      <c r="AJ73" s="93"/>
      <c r="AK73" s="93"/>
      <c r="AL73" s="93"/>
      <c r="AM73" s="93"/>
      <c r="AN73" s="93"/>
      <c r="AO73" s="93"/>
      <c r="AP73" s="93"/>
      <c r="AQ73" s="93"/>
      <c r="AR73" s="93"/>
      <c r="AS73" s="93"/>
      <c r="AT73" s="93"/>
      <c r="AU73" s="93"/>
      <c r="AV73" s="93"/>
      <c r="AW73" s="93"/>
      <c r="AX73" s="93"/>
      <c r="AY73" s="93"/>
      <c r="AZ73" s="93"/>
      <c r="BA73" s="93"/>
      <c r="BB73" s="86"/>
    </row>
    <row r="74" spans="1:54" ht="21">
      <c r="B74" s="31"/>
      <c r="C74" s="93"/>
      <c r="D74" s="93"/>
      <c r="E74" s="93"/>
      <c r="F74" s="93"/>
      <c r="G74" s="93"/>
      <c r="H74" s="93"/>
      <c r="I74" s="93"/>
      <c r="J74" s="93"/>
      <c r="K74" s="93"/>
      <c r="L74" s="93"/>
      <c r="M74" s="106"/>
      <c r="N74" s="281">
        <f>+MAX(Y115:Y138)</f>
        <v>6</v>
      </c>
      <c r="O74" s="102"/>
      <c r="P74" s="93"/>
      <c r="Q74" s="93"/>
      <c r="R74" s="93"/>
      <c r="S74" s="93"/>
      <c r="T74" s="93"/>
      <c r="U74" s="93"/>
      <c r="V74" s="93"/>
      <c r="W74" s="93"/>
      <c r="X74" s="93"/>
      <c r="Y74" s="93"/>
      <c r="Z74" s="93"/>
      <c r="AA74" s="93"/>
      <c r="AB74" s="93"/>
      <c r="AC74" s="93"/>
      <c r="AD74" s="86"/>
      <c r="AE74" s="5"/>
      <c r="AF74" s="93"/>
      <c r="AG74" s="93"/>
      <c r="AH74" s="93"/>
      <c r="AI74" s="93"/>
      <c r="AJ74" s="93"/>
      <c r="AK74" s="93"/>
      <c r="AL74" s="93"/>
      <c r="AM74" s="93"/>
      <c r="AN74" s="93"/>
      <c r="AO74" s="93"/>
      <c r="AP74" s="93"/>
      <c r="AQ74" s="93"/>
      <c r="AR74" s="93"/>
      <c r="AS74" s="93"/>
      <c r="AT74" s="93"/>
      <c r="AU74" s="93"/>
      <c r="AV74" s="93"/>
      <c r="AW74" s="93"/>
      <c r="AX74" s="93"/>
      <c r="AY74" s="93"/>
      <c r="AZ74" s="93"/>
      <c r="BA74" s="93"/>
      <c r="BB74" s="86"/>
    </row>
    <row r="75" spans="1:54">
      <c r="A75" s="9"/>
      <c r="B75" s="6"/>
      <c r="C75" s="7" t="str">
        <f>+IF(B75&lt;&gt;0,B75,"")</f>
        <v/>
      </c>
      <c r="D75" s="7"/>
      <c r="E75" s="7"/>
      <c r="F75" s="7"/>
      <c r="G75" s="7"/>
      <c r="H75" s="7"/>
      <c r="I75" s="7"/>
      <c r="J75" s="7"/>
      <c r="K75" s="7"/>
      <c r="L75" s="7"/>
      <c r="M75" s="7"/>
      <c r="N75" s="7"/>
      <c r="O75" s="7"/>
      <c r="P75" s="7"/>
      <c r="Q75" s="7"/>
      <c r="R75" s="7"/>
      <c r="S75" s="7"/>
      <c r="T75" s="7"/>
      <c r="U75" s="7"/>
      <c r="V75" s="7"/>
      <c r="W75" s="7"/>
      <c r="X75" s="7"/>
      <c r="Y75" s="7"/>
      <c r="Z75" s="7"/>
      <c r="AA75" s="7"/>
      <c r="AB75" s="7"/>
      <c r="AC75" s="7"/>
      <c r="AD75" s="75"/>
      <c r="AE75" s="6"/>
      <c r="AF75" s="7"/>
      <c r="AG75" s="7"/>
      <c r="AH75" s="7"/>
      <c r="AI75" s="7"/>
      <c r="AJ75" s="7"/>
      <c r="AK75" s="7"/>
      <c r="AL75" s="7"/>
      <c r="AM75" s="7"/>
      <c r="AN75" s="7"/>
      <c r="AO75" s="7"/>
      <c r="AP75" s="7"/>
      <c r="AQ75" s="7"/>
      <c r="AR75" s="7"/>
      <c r="AS75" s="7"/>
      <c r="AT75" s="7"/>
      <c r="AU75" s="7"/>
      <c r="AV75" s="7"/>
      <c r="AW75" s="7"/>
      <c r="AX75" s="7"/>
      <c r="AY75" s="7"/>
      <c r="AZ75" s="7"/>
      <c r="BA75" s="7"/>
      <c r="BB75" s="75"/>
    </row>
    <row r="76" spans="1:54" s="26" customFormat="1">
      <c r="A76" s="9"/>
      <c r="B76" s="2"/>
      <c r="C76" s="2"/>
      <c r="D76" s="2"/>
      <c r="E76" s="2"/>
      <c r="F76" s="2"/>
      <c r="G76" s="2"/>
      <c r="H76" s="2"/>
      <c r="I76" s="2"/>
      <c r="J76" s="2"/>
      <c r="K76" s="2"/>
      <c r="L76" s="2"/>
      <c r="M76" s="2"/>
      <c r="N76" s="2"/>
      <c r="O76" s="2"/>
      <c r="P76" s="2"/>
      <c r="Q76" s="2"/>
      <c r="R76" s="2"/>
      <c r="S76" s="2"/>
      <c r="T76" s="2"/>
      <c r="U76" s="2"/>
      <c r="V76" s="2"/>
      <c r="W76" s="2"/>
      <c r="X76" s="2"/>
      <c r="Y76" s="2"/>
      <c r="Z76" s="2"/>
      <c r="AA76" s="9"/>
      <c r="AB76" s="9"/>
      <c r="AC76" s="9"/>
      <c r="AD76" s="77"/>
      <c r="AE76" s="77"/>
      <c r="AF76" s="77"/>
    </row>
    <row r="77" spans="1:54">
      <c r="A77" s="9"/>
      <c r="B77" s="2"/>
      <c r="C77" s="2"/>
      <c r="D77" s="2"/>
      <c r="E77" s="2"/>
      <c r="F77" s="2"/>
      <c r="G77" s="2"/>
      <c r="H77" s="2"/>
      <c r="I77" s="2"/>
      <c r="J77" s="2"/>
      <c r="K77" s="2"/>
      <c r="L77" s="2"/>
      <c r="M77" s="2"/>
      <c r="N77" s="2"/>
      <c r="O77" s="2"/>
      <c r="P77" s="2"/>
      <c r="Q77" s="2"/>
      <c r="R77" s="2"/>
      <c r="S77" s="2"/>
      <c r="T77" s="2"/>
      <c r="U77" s="2"/>
      <c r="V77" s="2"/>
      <c r="W77" s="2"/>
      <c r="X77" s="2"/>
      <c r="Y77" s="2"/>
      <c r="Z77" s="2"/>
      <c r="AA77" s="9"/>
      <c r="AB77" s="9"/>
      <c r="AC77" s="9"/>
      <c r="AD77" s="77"/>
      <c r="AE77" s="77"/>
      <c r="AF77" s="77"/>
    </row>
    <row r="78" spans="1:54" s="25" customFormat="1" ht="21">
      <c r="A78" s="77"/>
      <c r="B78" s="117" t="s">
        <v>54</v>
      </c>
      <c r="C78" s="301"/>
      <c r="D78" s="425" t="s">
        <v>88</v>
      </c>
      <c r="E78" s="425"/>
      <c r="F78" s="425"/>
      <c r="G78" s="425"/>
      <c r="H78" s="425"/>
      <c r="I78" s="425"/>
      <c r="J78" s="425"/>
      <c r="K78" s="425"/>
      <c r="L78" s="425"/>
      <c r="M78" s="425"/>
      <c r="N78" s="425"/>
      <c r="O78" s="425"/>
      <c r="P78" s="425"/>
      <c r="Q78" s="301"/>
      <c r="R78" s="301"/>
      <c r="S78" s="301"/>
      <c r="T78" s="301"/>
      <c r="U78" s="301"/>
      <c r="V78" s="301"/>
      <c r="W78" s="301"/>
      <c r="X78" s="301"/>
      <c r="Y78" s="301"/>
      <c r="Z78" s="301"/>
      <c r="AA78" s="301"/>
      <c r="AB78" s="301"/>
      <c r="AC78" s="301"/>
      <c r="AD78" s="302"/>
      <c r="AE78" s="77"/>
      <c r="AF78" s="77"/>
    </row>
    <row r="79" spans="1:54" s="25" customFormat="1">
      <c r="A79" s="77"/>
      <c r="B79" s="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86"/>
      <c r="AE79" s="77"/>
      <c r="AF79" s="77"/>
    </row>
    <row r="80" spans="1:54" ht="21">
      <c r="A80" s="77"/>
      <c r="B80" s="120" t="s">
        <v>55</v>
      </c>
      <c r="C80" s="37"/>
      <c r="D80" s="37"/>
      <c r="E80" s="37"/>
      <c r="F80" s="37"/>
      <c r="G80" s="37"/>
      <c r="H80" s="37"/>
      <c r="I80" s="37"/>
      <c r="J80" s="37"/>
      <c r="K80" s="37"/>
      <c r="L80" s="37"/>
      <c r="M80" s="37"/>
      <c r="N80" s="37"/>
      <c r="O80" s="37"/>
      <c r="P80" s="37"/>
      <c r="Q80" s="37"/>
      <c r="R80" s="37"/>
      <c r="S80" s="37"/>
      <c r="T80" s="37"/>
      <c r="U80" s="37"/>
      <c r="V80" s="37"/>
      <c r="W80" s="37"/>
      <c r="X80" s="37"/>
      <c r="Y80" s="37"/>
      <c r="Z80" s="37"/>
      <c r="AA80" s="37"/>
      <c r="AB80" s="37"/>
      <c r="AC80" s="37"/>
      <c r="AD80" s="303"/>
      <c r="AE80" s="77"/>
      <c r="AF80" s="77"/>
    </row>
    <row r="81" spans="1:32" ht="21.6" thickBot="1">
      <c r="A81" s="78"/>
      <c r="B81" s="38"/>
      <c r="C81" s="235" t="s">
        <v>25</v>
      </c>
      <c r="D81" s="235" t="s">
        <v>27</v>
      </c>
      <c r="E81" s="82"/>
      <c r="F81" s="93"/>
      <c r="G81" s="82"/>
      <c r="H81" s="82"/>
      <c r="I81" s="82"/>
      <c r="J81" s="82"/>
      <c r="K81" s="82"/>
      <c r="L81" s="82"/>
      <c r="M81" s="82"/>
      <c r="N81" s="82"/>
      <c r="O81" s="82"/>
      <c r="P81" s="82"/>
      <c r="Q81" s="82"/>
      <c r="R81" s="82"/>
      <c r="S81" s="82"/>
      <c r="T81" s="82"/>
      <c r="U81" s="82"/>
      <c r="V81" s="82"/>
      <c r="W81" s="82"/>
      <c r="X81" s="82"/>
      <c r="Y81" s="82"/>
      <c r="Z81" s="82"/>
      <c r="AA81" s="93"/>
      <c r="AB81" s="93" t="s">
        <v>74</v>
      </c>
      <c r="AC81" s="126" t="s">
        <v>74</v>
      </c>
      <c r="AD81" s="86"/>
      <c r="AE81" s="77"/>
      <c r="AF81" s="77"/>
    </row>
    <row r="82" spans="1:32" ht="21">
      <c r="A82" s="78"/>
      <c r="B82" s="28" t="s">
        <v>9</v>
      </c>
      <c r="C82" s="98">
        <f>+IF(p_a_IN_OUT!E8&lt;&gt;0,p_a_IN_OUT!E8-p_a_IN_OUT!$H$8/2,0)</f>
        <v>395</v>
      </c>
      <c r="D82" s="99">
        <f>+IF(p_a_IN_OUT!F8&lt;&gt;0,p_a_IN_OUT!F8-p_a_IN_OUT!$H$8/2,0)</f>
        <v>305</v>
      </c>
      <c r="E82" s="93">
        <f t="shared" ref="E82:E93" si="71">+IF(C82&lt;&gt;$D$94,C82,)</f>
        <v>395</v>
      </c>
      <c r="F82" s="103">
        <f t="shared" ref="F82:F93" si="72">+IF(D82&lt;&gt;$D$94,D82,)</f>
        <v>305</v>
      </c>
      <c r="G82" s="93">
        <f t="shared" ref="G82:G93" si="73">+IF(E82&lt;&gt;$F$94,E82,)</f>
        <v>0</v>
      </c>
      <c r="H82" s="103">
        <f t="shared" ref="H82:H93" si="74">+IF(F82&lt;&gt;$F$94,F82,)</f>
        <v>305</v>
      </c>
      <c r="I82" s="93">
        <f t="shared" ref="I82:I93" si="75">+IF(G82&lt;&gt;$H$94,G82,)</f>
        <v>0</v>
      </c>
      <c r="J82" s="106">
        <f t="shared" ref="J82:J93" si="76">+IF(H82&lt;&gt;$H$94,H82,)</f>
        <v>305</v>
      </c>
      <c r="K82" s="93">
        <f t="shared" ref="K82:K93" si="77">+IF(I82&lt;&gt;$J$94,I82,)</f>
        <v>0</v>
      </c>
      <c r="L82" s="103">
        <f t="shared" ref="L82:L93" si="78">+IF(J82&lt;&gt;$J$94,J82,)</f>
        <v>305</v>
      </c>
      <c r="M82" s="93">
        <f t="shared" ref="M82:M93" si="79">+IF(K82&lt;&gt;$L$94,K82,)</f>
        <v>0</v>
      </c>
      <c r="N82" s="103">
        <f t="shared" ref="N82:N93" si="80">+IF(L82&lt;&gt;$L$94,L82,)</f>
        <v>305</v>
      </c>
      <c r="O82" s="93">
        <f t="shared" ref="O82:O93" si="81">+IF(M82&lt;&gt;$N$94,M82,)</f>
        <v>0</v>
      </c>
      <c r="P82" s="103">
        <f t="shared" ref="P82:P93" si="82">+IF(N82&lt;&gt;$N$94,N82,)</f>
        <v>0</v>
      </c>
      <c r="Q82" s="93">
        <f t="shared" ref="Q82:Q93" si="83">+IF(O82&lt;&gt;$P$94,O82,)</f>
        <v>0</v>
      </c>
      <c r="R82" s="103">
        <f t="shared" ref="R82:R93" si="84">+IF(P82&lt;&gt;$P$94,P82,)</f>
        <v>0</v>
      </c>
      <c r="S82" s="93">
        <f t="shared" ref="S82:S93" si="85">+IF(Q82&lt;&gt;$R$94,Q82,)</f>
        <v>0</v>
      </c>
      <c r="T82" s="103">
        <f t="shared" ref="T82:T93" si="86">+IF(R82&lt;&gt;$R$94,R82,)</f>
        <v>0</v>
      </c>
      <c r="U82" s="93">
        <f t="shared" ref="U82:U93" si="87">+IF(S82&lt;&gt;$T$94,S82,)</f>
        <v>0</v>
      </c>
      <c r="V82" s="19">
        <f t="shared" ref="V82:V93" si="88">+IF(T82&lt;&gt;$T$94,T82,)</f>
        <v>0</v>
      </c>
      <c r="W82" s="93">
        <f t="shared" ref="W82:W93" si="89">+IF(U82&lt;&gt;$V$94,U82,)</f>
        <v>0</v>
      </c>
      <c r="X82" s="103">
        <f t="shared" ref="X82:X93" si="90">+IF(V82&lt;&gt;$V$94,V82,)</f>
        <v>0</v>
      </c>
      <c r="Y82" s="93">
        <f t="shared" ref="Y82:Y93" si="91">+IF(W82&lt;&gt;$X$94,W82,)</f>
        <v>0</v>
      </c>
      <c r="Z82" s="103">
        <f t="shared" ref="Z82:Z93" si="92">+IF(X82&lt;&gt;$X$94,X82,)</f>
        <v>0</v>
      </c>
      <c r="AA82" s="93"/>
      <c r="AB82" s="102">
        <f>+D94</f>
        <v>445</v>
      </c>
      <c r="AC82" s="340">
        <f>+IF(AB82&lt;&gt;0,AB82,"")</f>
        <v>445</v>
      </c>
      <c r="AD82" s="86">
        <v>1</v>
      </c>
      <c r="AE82" s="77"/>
      <c r="AF82" s="77"/>
    </row>
    <row r="83" spans="1:32" ht="21">
      <c r="A83" s="78"/>
      <c r="B83" s="28" t="s">
        <v>10</v>
      </c>
      <c r="C83" s="98">
        <f>+IF(p_a_IN_OUT!E9&lt;&gt;0,p_a_IN_OUT!E9-p_a_IN_OUT!$H$8/2,0)</f>
        <v>445</v>
      </c>
      <c r="D83" s="99">
        <f>+IF(p_a_IN_OUT!F9&lt;&gt;0,p_a_IN_OUT!F9-p_a_IN_OUT!$H$8/2,0)</f>
        <v>345</v>
      </c>
      <c r="E83" s="93">
        <f t="shared" si="71"/>
        <v>0</v>
      </c>
      <c r="F83" s="106">
        <f t="shared" si="72"/>
        <v>345</v>
      </c>
      <c r="G83" s="93">
        <f t="shared" si="73"/>
        <v>0</v>
      </c>
      <c r="H83" s="106">
        <f t="shared" si="74"/>
        <v>345</v>
      </c>
      <c r="I83" s="93">
        <f t="shared" si="75"/>
        <v>0</v>
      </c>
      <c r="J83" s="106">
        <f t="shared" si="76"/>
        <v>345</v>
      </c>
      <c r="K83" s="93">
        <f t="shared" si="77"/>
        <v>0</v>
      </c>
      <c r="L83" s="106">
        <f t="shared" si="78"/>
        <v>0</v>
      </c>
      <c r="M83" s="93">
        <f t="shared" si="79"/>
        <v>0</v>
      </c>
      <c r="N83" s="106">
        <f t="shared" si="80"/>
        <v>0</v>
      </c>
      <c r="O83" s="93">
        <f t="shared" si="81"/>
        <v>0</v>
      </c>
      <c r="P83" s="106">
        <f t="shared" si="82"/>
        <v>0</v>
      </c>
      <c r="Q83" s="93">
        <f t="shared" si="83"/>
        <v>0</v>
      </c>
      <c r="R83" s="106">
        <f t="shared" si="84"/>
        <v>0</v>
      </c>
      <c r="S83" s="93">
        <f t="shared" si="85"/>
        <v>0</v>
      </c>
      <c r="T83" s="106">
        <f t="shared" si="86"/>
        <v>0</v>
      </c>
      <c r="U83" s="93">
        <f t="shared" si="87"/>
        <v>0</v>
      </c>
      <c r="V83" s="106">
        <f t="shared" si="88"/>
        <v>0</v>
      </c>
      <c r="W83" s="93">
        <f t="shared" si="89"/>
        <v>0</v>
      </c>
      <c r="X83" s="106">
        <f t="shared" si="90"/>
        <v>0</v>
      </c>
      <c r="Y83" s="93">
        <f t="shared" si="91"/>
        <v>0</v>
      </c>
      <c r="Z83" s="106">
        <f t="shared" si="92"/>
        <v>0</v>
      </c>
      <c r="AA83" s="93"/>
      <c r="AB83" s="83">
        <f>+F94</f>
        <v>395</v>
      </c>
      <c r="AC83" s="341">
        <f>+IF(AB83&lt;&gt;0,AB83,"")</f>
        <v>395</v>
      </c>
      <c r="AD83" s="86">
        <f>1+AD82</f>
        <v>2</v>
      </c>
      <c r="AE83" s="77"/>
      <c r="AF83" s="77"/>
    </row>
    <row r="84" spans="1:32" ht="21">
      <c r="A84" s="78"/>
      <c r="B84" s="28" t="s">
        <v>11</v>
      </c>
      <c r="C84" s="98">
        <f>+IF(p_a_IN_OUT!E10&lt;&gt;0,p_a_IN_OUT!E10-p_a_IN_OUT!$H$8/2,0)</f>
        <v>0</v>
      </c>
      <c r="D84" s="99">
        <f>+IF(p_a_IN_OUT!F10&lt;&gt;0,p_a_IN_OUT!F10-p_a_IN_OUT!$H$8/2,0)</f>
        <v>0</v>
      </c>
      <c r="E84" s="93">
        <f t="shared" si="71"/>
        <v>0</v>
      </c>
      <c r="F84" s="106">
        <f t="shared" si="72"/>
        <v>0</v>
      </c>
      <c r="G84" s="93">
        <f t="shared" si="73"/>
        <v>0</v>
      </c>
      <c r="H84" s="106">
        <f t="shared" si="74"/>
        <v>0</v>
      </c>
      <c r="I84" s="93">
        <f t="shared" si="75"/>
        <v>0</v>
      </c>
      <c r="J84" s="106">
        <f t="shared" si="76"/>
        <v>0</v>
      </c>
      <c r="K84" s="93">
        <f t="shared" si="77"/>
        <v>0</v>
      </c>
      <c r="L84" s="106">
        <f t="shared" si="78"/>
        <v>0</v>
      </c>
      <c r="M84" s="93">
        <f t="shared" si="79"/>
        <v>0</v>
      </c>
      <c r="N84" s="106">
        <f t="shared" si="80"/>
        <v>0</v>
      </c>
      <c r="O84" s="93">
        <f t="shared" si="81"/>
        <v>0</v>
      </c>
      <c r="P84" s="106">
        <f t="shared" si="82"/>
        <v>0</v>
      </c>
      <c r="Q84" s="93">
        <f t="shared" si="83"/>
        <v>0</v>
      </c>
      <c r="R84" s="106">
        <f t="shared" si="84"/>
        <v>0</v>
      </c>
      <c r="S84" s="93">
        <f t="shared" si="85"/>
        <v>0</v>
      </c>
      <c r="T84" s="106">
        <f t="shared" si="86"/>
        <v>0</v>
      </c>
      <c r="U84" s="93">
        <f t="shared" si="87"/>
        <v>0</v>
      </c>
      <c r="V84" s="106">
        <f t="shared" si="88"/>
        <v>0</v>
      </c>
      <c r="W84" s="93">
        <f t="shared" si="89"/>
        <v>0</v>
      </c>
      <c r="X84" s="106">
        <f t="shared" si="90"/>
        <v>0</v>
      </c>
      <c r="Y84" s="93">
        <f t="shared" si="91"/>
        <v>0</v>
      </c>
      <c r="Z84" s="106">
        <f t="shared" si="92"/>
        <v>0</v>
      </c>
      <c r="AA84" s="93"/>
      <c r="AB84" s="83">
        <f>+H94</f>
        <v>375</v>
      </c>
      <c r="AC84" s="341">
        <f t="shared" ref="AC84:AC105" si="93">+IF(AB84&lt;&gt;0,AB84,"")</f>
        <v>375</v>
      </c>
      <c r="AD84" s="86">
        <f t="shared" ref="AD84:AD105" si="94">1+AD83</f>
        <v>3</v>
      </c>
      <c r="AE84" s="77"/>
      <c r="AF84" s="77"/>
    </row>
    <row r="85" spans="1:32" ht="21">
      <c r="A85" s="78"/>
      <c r="B85" s="28" t="s">
        <v>12</v>
      </c>
      <c r="C85" s="98">
        <f>+IF(p_a_IN_OUT!E11&lt;&gt;0,p_a_IN_OUT!E11-p_a_IN_OUT!$H$8/2,0)</f>
        <v>0</v>
      </c>
      <c r="D85" s="99">
        <f>+IF(p_a_IN_OUT!F11&lt;&gt;0,p_a_IN_OUT!F11-p_a_IN_OUT!$H$8/2,0)</f>
        <v>0</v>
      </c>
      <c r="E85" s="93">
        <f t="shared" si="71"/>
        <v>0</v>
      </c>
      <c r="F85" s="106">
        <f t="shared" si="72"/>
        <v>0</v>
      </c>
      <c r="G85" s="93">
        <f t="shared" si="73"/>
        <v>0</v>
      </c>
      <c r="H85" s="106">
        <f t="shared" si="74"/>
        <v>0</v>
      </c>
      <c r="I85" s="93">
        <f t="shared" si="75"/>
        <v>0</v>
      </c>
      <c r="J85" s="106">
        <f t="shared" si="76"/>
        <v>0</v>
      </c>
      <c r="K85" s="93">
        <f t="shared" si="77"/>
        <v>0</v>
      </c>
      <c r="L85" s="106">
        <f t="shared" si="78"/>
        <v>0</v>
      </c>
      <c r="M85" s="93">
        <f t="shared" si="79"/>
        <v>0</v>
      </c>
      <c r="N85" s="106">
        <f t="shared" si="80"/>
        <v>0</v>
      </c>
      <c r="O85" s="93">
        <f t="shared" si="81"/>
        <v>0</v>
      </c>
      <c r="P85" s="106">
        <f t="shared" si="82"/>
        <v>0</v>
      </c>
      <c r="Q85" s="93">
        <f t="shared" si="83"/>
        <v>0</v>
      </c>
      <c r="R85" s="106">
        <f t="shared" si="84"/>
        <v>0</v>
      </c>
      <c r="S85" s="93">
        <f t="shared" si="85"/>
        <v>0</v>
      </c>
      <c r="T85" s="106">
        <f t="shared" si="86"/>
        <v>0</v>
      </c>
      <c r="U85" s="93">
        <f t="shared" si="87"/>
        <v>0</v>
      </c>
      <c r="V85" s="106">
        <f t="shared" si="88"/>
        <v>0</v>
      </c>
      <c r="W85" s="93">
        <f t="shared" si="89"/>
        <v>0</v>
      </c>
      <c r="X85" s="106">
        <f t="shared" si="90"/>
        <v>0</v>
      </c>
      <c r="Y85" s="93">
        <f t="shared" si="91"/>
        <v>0</v>
      </c>
      <c r="Z85" s="106">
        <f t="shared" si="92"/>
        <v>0</v>
      </c>
      <c r="AA85" s="93"/>
      <c r="AB85" s="83">
        <f>+J94</f>
        <v>345</v>
      </c>
      <c r="AC85" s="341">
        <f t="shared" si="93"/>
        <v>345</v>
      </c>
      <c r="AD85" s="86">
        <f t="shared" si="94"/>
        <v>4</v>
      </c>
      <c r="AE85" s="77"/>
      <c r="AF85" s="77"/>
    </row>
    <row r="86" spans="1:32" ht="21">
      <c r="A86" s="78"/>
      <c r="B86" s="28" t="s">
        <v>13</v>
      </c>
      <c r="C86" s="98">
        <f>+IF(p_a_IN_OUT!E12&lt;&gt;0,p_a_IN_OUT!E12-p_a_IN_OUT!$H$8/2,0)</f>
        <v>0</v>
      </c>
      <c r="D86" s="99">
        <f>+IF(p_a_IN_OUT!F12&lt;&gt;0,p_a_IN_OUT!F12-p_a_IN_OUT!$H$8/2,0)</f>
        <v>0</v>
      </c>
      <c r="E86" s="93">
        <f t="shared" si="71"/>
        <v>0</v>
      </c>
      <c r="F86" s="106">
        <f t="shared" si="72"/>
        <v>0</v>
      </c>
      <c r="G86" s="93">
        <f t="shared" si="73"/>
        <v>0</v>
      </c>
      <c r="H86" s="106">
        <f t="shared" si="74"/>
        <v>0</v>
      </c>
      <c r="I86" s="93">
        <f t="shared" si="75"/>
        <v>0</v>
      </c>
      <c r="J86" s="106">
        <f t="shared" si="76"/>
        <v>0</v>
      </c>
      <c r="K86" s="93">
        <f t="shared" si="77"/>
        <v>0</v>
      </c>
      <c r="L86" s="106">
        <f t="shared" si="78"/>
        <v>0</v>
      </c>
      <c r="M86" s="93">
        <f t="shared" si="79"/>
        <v>0</v>
      </c>
      <c r="N86" s="106">
        <f t="shared" si="80"/>
        <v>0</v>
      </c>
      <c r="O86" s="93">
        <f t="shared" si="81"/>
        <v>0</v>
      </c>
      <c r="P86" s="106">
        <f t="shared" si="82"/>
        <v>0</v>
      </c>
      <c r="Q86" s="93">
        <f t="shared" si="83"/>
        <v>0</v>
      </c>
      <c r="R86" s="106">
        <f t="shared" si="84"/>
        <v>0</v>
      </c>
      <c r="S86" s="93">
        <f t="shared" si="85"/>
        <v>0</v>
      </c>
      <c r="T86" s="106">
        <f t="shared" si="86"/>
        <v>0</v>
      </c>
      <c r="U86" s="93">
        <f t="shared" si="87"/>
        <v>0</v>
      </c>
      <c r="V86" s="106">
        <f t="shared" si="88"/>
        <v>0</v>
      </c>
      <c r="W86" s="93">
        <f t="shared" si="89"/>
        <v>0</v>
      </c>
      <c r="X86" s="106">
        <f t="shared" si="90"/>
        <v>0</v>
      </c>
      <c r="Y86" s="93">
        <f t="shared" si="91"/>
        <v>0</v>
      </c>
      <c r="Z86" s="106">
        <f t="shared" si="92"/>
        <v>0</v>
      </c>
      <c r="AA86" s="93"/>
      <c r="AB86" s="83">
        <f>+L94</f>
        <v>335</v>
      </c>
      <c r="AC86" s="341">
        <f t="shared" si="93"/>
        <v>335</v>
      </c>
      <c r="AD86" s="86">
        <f t="shared" si="94"/>
        <v>5</v>
      </c>
      <c r="AE86" s="77"/>
      <c r="AF86" s="77"/>
    </row>
    <row r="87" spans="1:32" ht="21.6" thickBot="1">
      <c r="A87" s="78"/>
      <c r="B87" s="28" t="s">
        <v>14</v>
      </c>
      <c r="C87" s="231">
        <f>+IF(p_a_IN_OUT!E13&lt;&gt;0,p_a_IN_OUT!E13-p_a_IN_OUT!$H$8/2,0)</f>
        <v>0</v>
      </c>
      <c r="D87" s="232">
        <f>+IF(p_a_IN_OUT!F13&lt;&gt;0,p_a_IN_OUT!F13-p_a_IN_OUT!$H$8/2,0)</f>
        <v>0</v>
      </c>
      <c r="E87" s="93">
        <f t="shared" si="71"/>
        <v>0</v>
      </c>
      <c r="F87" s="106">
        <f t="shared" si="72"/>
        <v>0</v>
      </c>
      <c r="G87" s="93">
        <f t="shared" si="73"/>
        <v>0</v>
      </c>
      <c r="H87" s="106">
        <f t="shared" si="74"/>
        <v>0</v>
      </c>
      <c r="I87" s="93">
        <f t="shared" si="75"/>
        <v>0</v>
      </c>
      <c r="J87" s="106">
        <f t="shared" si="76"/>
        <v>0</v>
      </c>
      <c r="K87" s="93">
        <f t="shared" si="77"/>
        <v>0</v>
      </c>
      <c r="L87" s="106">
        <f t="shared" si="78"/>
        <v>0</v>
      </c>
      <c r="M87" s="93">
        <f t="shared" si="79"/>
        <v>0</v>
      </c>
      <c r="N87" s="106">
        <f t="shared" si="80"/>
        <v>0</v>
      </c>
      <c r="O87" s="93">
        <f t="shared" si="81"/>
        <v>0</v>
      </c>
      <c r="P87" s="106">
        <f t="shared" si="82"/>
        <v>0</v>
      </c>
      <c r="Q87" s="93">
        <f t="shared" si="83"/>
        <v>0</v>
      </c>
      <c r="R87" s="106">
        <f t="shared" si="84"/>
        <v>0</v>
      </c>
      <c r="S87" s="93">
        <f t="shared" si="85"/>
        <v>0</v>
      </c>
      <c r="T87" s="106">
        <f t="shared" si="86"/>
        <v>0</v>
      </c>
      <c r="U87" s="93">
        <f t="shared" si="87"/>
        <v>0</v>
      </c>
      <c r="V87" s="106">
        <f t="shared" si="88"/>
        <v>0</v>
      </c>
      <c r="W87" s="93">
        <f t="shared" si="89"/>
        <v>0</v>
      </c>
      <c r="X87" s="106">
        <f t="shared" si="90"/>
        <v>0</v>
      </c>
      <c r="Y87" s="93">
        <f t="shared" si="91"/>
        <v>0</v>
      </c>
      <c r="Z87" s="106">
        <f t="shared" si="92"/>
        <v>0</v>
      </c>
      <c r="AA87" s="93"/>
      <c r="AB87" s="83">
        <f>+N94</f>
        <v>305</v>
      </c>
      <c r="AC87" s="341">
        <f t="shared" si="93"/>
        <v>305</v>
      </c>
      <c r="AD87" s="86">
        <f t="shared" si="94"/>
        <v>6</v>
      </c>
      <c r="AE87" s="77"/>
      <c r="AF87" s="77"/>
    </row>
    <row r="88" spans="1:32" ht="21">
      <c r="A88" s="78"/>
      <c r="B88" s="39" t="s">
        <v>15</v>
      </c>
      <c r="C88" s="100">
        <f>IF(p_a_IN_OUT!E15&lt;&gt;0,p_a_IN_OUT!E15+p_a_IN_OUT!$H$8/2,0)</f>
        <v>305</v>
      </c>
      <c r="D88" s="70">
        <f>IF(p_a_IN_OUT!F15&lt;&gt;0,p_a_IN_OUT!F15+p_a_IN_OUT!$H$8/2,0)</f>
        <v>395</v>
      </c>
      <c r="E88" s="93">
        <f t="shared" si="71"/>
        <v>305</v>
      </c>
      <c r="F88" s="106">
        <f t="shared" si="72"/>
        <v>395</v>
      </c>
      <c r="G88" s="93">
        <f t="shared" si="73"/>
        <v>305</v>
      </c>
      <c r="H88" s="106">
        <f t="shared" si="74"/>
        <v>0</v>
      </c>
      <c r="I88" s="93">
        <f t="shared" si="75"/>
        <v>305</v>
      </c>
      <c r="J88" s="106">
        <f t="shared" si="76"/>
        <v>0</v>
      </c>
      <c r="K88" s="93">
        <f t="shared" si="77"/>
        <v>305</v>
      </c>
      <c r="L88" s="106">
        <f t="shared" si="78"/>
        <v>0</v>
      </c>
      <c r="M88" s="93">
        <f t="shared" si="79"/>
        <v>305</v>
      </c>
      <c r="N88" s="106">
        <f t="shared" si="80"/>
        <v>0</v>
      </c>
      <c r="O88" s="93">
        <f t="shared" si="81"/>
        <v>0</v>
      </c>
      <c r="P88" s="106">
        <f t="shared" si="82"/>
        <v>0</v>
      </c>
      <c r="Q88" s="93">
        <f t="shared" si="83"/>
        <v>0</v>
      </c>
      <c r="R88" s="106">
        <f t="shared" si="84"/>
        <v>0</v>
      </c>
      <c r="S88" s="93">
        <f t="shared" si="85"/>
        <v>0</v>
      </c>
      <c r="T88" s="106">
        <f t="shared" si="86"/>
        <v>0</v>
      </c>
      <c r="U88" s="93">
        <f t="shared" si="87"/>
        <v>0</v>
      </c>
      <c r="V88" s="106">
        <f t="shared" si="88"/>
        <v>0</v>
      </c>
      <c r="W88" s="93">
        <f t="shared" si="89"/>
        <v>0</v>
      </c>
      <c r="X88" s="106">
        <f t="shared" si="90"/>
        <v>0</v>
      </c>
      <c r="Y88" s="93">
        <f t="shared" si="91"/>
        <v>0</v>
      </c>
      <c r="Z88" s="106">
        <f t="shared" si="92"/>
        <v>0</v>
      </c>
      <c r="AA88" s="93"/>
      <c r="AB88" s="83">
        <f>+P94</f>
        <v>0</v>
      </c>
      <c r="AC88" s="341" t="str">
        <f t="shared" si="93"/>
        <v/>
      </c>
      <c r="AD88" s="86">
        <f t="shared" si="94"/>
        <v>7</v>
      </c>
      <c r="AE88" s="77"/>
      <c r="AF88" s="77"/>
    </row>
    <row r="89" spans="1:32" ht="21">
      <c r="A89" s="78"/>
      <c r="B89" s="39" t="s">
        <v>16</v>
      </c>
      <c r="C89" s="100">
        <f>IF(p_a_IN_OUT!E16&lt;&gt;0,p_a_IN_OUT!E16+p_a_IN_OUT!$H$8/2,0)</f>
        <v>335</v>
      </c>
      <c r="D89" s="70">
        <f>IF(p_a_IN_OUT!F16&lt;&gt;0,p_a_IN_OUT!F16+p_a_IN_OUT!$H$8/2,0)</f>
        <v>375</v>
      </c>
      <c r="E89" s="93">
        <f t="shared" si="71"/>
        <v>335</v>
      </c>
      <c r="F89" s="106">
        <f t="shared" si="72"/>
        <v>375</v>
      </c>
      <c r="G89" s="93">
        <f t="shared" si="73"/>
        <v>335</v>
      </c>
      <c r="H89" s="106">
        <f t="shared" si="74"/>
        <v>375</v>
      </c>
      <c r="I89" s="93">
        <f t="shared" si="75"/>
        <v>335</v>
      </c>
      <c r="J89" s="106">
        <f t="shared" si="76"/>
        <v>0</v>
      </c>
      <c r="K89" s="93">
        <f t="shared" si="77"/>
        <v>335</v>
      </c>
      <c r="L89" s="106">
        <f t="shared" si="78"/>
        <v>0</v>
      </c>
      <c r="M89" s="93">
        <f t="shared" si="79"/>
        <v>0</v>
      </c>
      <c r="N89" s="106">
        <f t="shared" si="80"/>
        <v>0</v>
      </c>
      <c r="O89" s="93">
        <f t="shared" si="81"/>
        <v>0</v>
      </c>
      <c r="P89" s="106">
        <f t="shared" si="82"/>
        <v>0</v>
      </c>
      <c r="Q89" s="93">
        <f t="shared" si="83"/>
        <v>0</v>
      </c>
      <c r="R89" s="106">
        <f t="shared" si="84"/>
        <v>0</v>
      </c>
      <c r="S89" s="93">
        <f t="shared" si="85"/>
        <v>0</v>
      </c>
      <c r="T89" s="106">
        <f t="shared" si="86"/>
        <v>0</v>
      </c>
      <c r="U89" s="93">
        <f t="shared" si="87"/>
        <v>0</v>
      </c>
      <c r="V89" s="106">
        <f t="shared" si="88"/>
        <v>0</v>
      </c>
      <c r="W89" s="93">
        <f t="shared" si="89"/>
        <v>0</v>
      </c>
      <c r="X89" s="106">
        <f t="shared" si="90"/>
        <v>0</v>
      </c>
      <c r="Y89" s="93">
        <f t="shared" si="91"/>
        <v>0</v>
      </c>
      <c r="Z89" s="106">
        <f t="shared" si="92"/>
        <v>0</v>
      </c>
      <c r="AA89" s="93"/>
      <c r="AB89" s="83">
        <f>+R94</f>
        <v>0</v>
      </c>
      <c r="AC89" s="341" t="str">
        <f>+IF(AB89&lt;&gt;0,AB89,"")</f>
        <v/>
      </c>
      <c r="AD89" s="86">
        <f t="shared" si="94"/>
        <v>8</v>
      </c>
      <c r="AE89" s="77"/>
      <c r="AF89" s="77"/>
    </row>
    <row r="90" spans="1:32" ht="21">
      <c r="A90" s="78"/>
      <c r="B90" s="39" t="s">
        <v>17</v>
      </c>
      <c r="C90" s="100">
        <f>IF(p_a_IN_OUT!E17&lt;&gt;0,p_a_IN_OUT!E17+p_a_IN_OUT!$H$8/2,0)</f>
        <v>0</v>
      </c>
      <c r="D90" s="70">
        <f>IF(p_a_IN_OUT!F17&lt;&gt;0,p_a_IN_OUT!F17+p_a_IN_OUT!$H$8/2,0)</f>
        <v>0</v>
      </c>
      <c r="E90" s="93">
        <f t="shared" si="71"/>
        <v>0</v>
      </c>
      <c r="F90" s="106">
        <f t="shared" si="72"/>
        <v>0</v>
      </c>
      <c r="G90" s="93">
        <f t="shared" si="73"/>
        <v>0</v>
      </c>
      <c r="H90" s="106">
        <f t="shared" si="74"/>
        <v>0</v>
      </c>
      <c r="I90" s="93">
        <f t="shared" si="75"/>
        <v>0</v>
      </c>
      <c r="J90" s="106">
        <f t="shared" si="76"/>
        <v>0</v>
      </c>
      <c r="K90" s="93">
        <f t="shared" si="77"/>
        <v>0</v>
      </c>
      <c r="L90" s="106">
        <f t="shared" si="78"/>
        <v>0</v>
      </c>
      <c r="M90" s="93">
        <f t="shared" si="79"/>
        <v>0</v>
      </c>
      <c r="N90" s="106">
        <f t="shared" si="80"/>
        <v>0</v>
      </c>
      <c r="O90" s="93">
        <f t="shared" si="81"/>
        <v>0</v>
      </c>
      <c r="P90" s="106">
        <f t="shared" si="82"/>
        <v>0</v>
      </c>
      <c r="Q90" s="93">
        <f t="shared" si="83"/>
        <v>0</v>
      </c>
      <c r="R90" s="106">
        <f t="shared" si="84"/>
        <v>0</v>
      </c>
      <c r="S90" s="93">
        <f t="shared" si="85"/>
        <v>0</v>
      </c>
      <c r="T90" s="106">
        <f t="shared" si="86"/>
        <v>0</v>
      </c>
      <c r="U90" s="93">
        <f t="shared" si="87"/>
        <v>0</v>
      </c>
      <c r="V90" s="106">
        <f t="shared" si="88"/>
        <v>0</v>
      </c>
      <c r="W90" s="93">
        <f t="shared" si="89"/>
        <v>0</v>
      </c>
      <c r="X90" s="106">
        <f t="shared" si="90"/>
        <v>0</v>
      </c>
      <c r="Y90" s="93">
        <f t="shared" si="91"/>
        <v>0</v>
      </c>
      <c r="Z90" s="106">
        <f t="shared" si="92"/>
        <v>0</v>
      </c>
      <c r="AA90" s="93"/>
      <c r="AB90" s="83">
        <f>+T94</f>
        <v>0</v>
      </c>
      <c r="AC90" s="341" t="str">
        <f t="shared" si="93"/>
        <v/>
      </c>
      <c r="AD90" s="86">
        <f t="shared" si="94"/>
        <v>9</v>
      </c>
      <c r="AE90" s="77"/>
      <c r="AF90" s="77"/>
    </row>
    <row r="91" spans="1:32" ht="21">
      <c r="A91" s="78"/>
      <c r="B91" s="39" t="s">
        <v>18</v>
      </c>
      <c r="C91" s="100">
        <f>IF(p_a_IN_OUT!E18&lt;&gt;0,p_a_IN_OUT!E18+p_a_IN_OUT!$H$8/2,0)</f>
        <v>0</v>
      </c>
      <c r="D91" s="70">
        <f>IF(p_a_IN_OUT!F18&lt;&gt;0,p_a_IN_OUT!F18+p_a_IN_OUT!$H$8/2,0)</f>
        <v>0</v>
      </c>
      <c r="E91" s="93">
        <f t="shared" si="71"/>
        <v>0</v>
      </c>
      <c r="F91" s="106">
        <f t="shared" si="72"/>
        <v>0</v>
      </c>
      <c r="G91" s="93">
        <f t="shared" si="73"/>
        <v>0</v>
      </c>
      <c r="H91" s="106">
        <f t="shared" si="74"/>
        <v>0</v>
      </c>
      <c r="I91" s="93">
        <f t="shared" si="75"/>
        <v>0</v>
      </c>
      <c r="J91" s="106">
        <f t="shared" si="76"/>
        <v>0</v>
      </c>
      <c r="K91" s="93">
        <f t="shared" si="77"/>
        <v>0</v>
      </c>
      <c r="L91" s="106">
        <f t="shared" si="78"/>
        <v>0</v>
      </c>
      <c r="M91" s="93">
        <f t="shared" si="79"/>
        <v>0</v>
      </c>
      <c r="N91" s="106">
        <f t="shared" si="80"/>
        <v>0</v>
      </c>
      <c r="O91" s="93">
        <f t="shared" si="81"/>
        <v>0</v>
      </c>
      <c r="P91" s="106">
        <f t="shared" si="82"/>
        <v>0</v>
      </c>
      <c r="Q91" s="93">
        <f t="shared" si="83"/>
        <v>0</v>
      </c>
      <c r="R91" s="106">
        <f t="shared" si="84"/>
        <v>0</v>
      </c>
      <c r="S91" s="93">
        <f t="shared" si="85"/>
        <v>0</v>
      </c>
      <c r="T91" s="106">
        <f t="shared" si="86"/>
        <v>0</v>
      </c>
      <c r="U91" s="93">
        <f t="shared" si="87"/>
        <v>0</v>
      </c>
      <c r="V91" s="106">
        <f t="shared" si="88"/>
        <v>0</v>
      </c>
      <c r="W91" s="93">
        <f t="shared" si="89"/>
        <v>0</v>
      </c>
      <c r="X91" s="106">
        <f t="shared" si="90"/>
        <v>0</v>
      </c>
      <c r="Y91" s="93">
        <f t="shared" si="91"/>
        <v>0</v>
      </c>
      <c r="Z91" s="106">
        <f t="shared" si="92"/>
        <v>0</v>
      </c>
      <c r="AA91" s="93"/>
      <c r="AB91" s="83">
        <f>+V94</f>
        <v>0</v>
      </c>
      <c r="AC91" s="341" t="str">
        <f t="shared" si="93"/>
        <v/>
      </c>
      <c r="AD91" s="86">
        <f t="shared" si="94"/>
        <v>10</v>
      </c>
      <c r="AE91" s="77"/>
      <c r="AF91" s="77"/>
    </row>
    <row r="92" spans="1:32" ht="21">
      <c r="A92" s="78"/>
      <c r="B92" s="39" t="s">
        <v>19</v>
      </c>
      <c r="C92" s="100">
        <f>IF(p_a_IN_OUT!E19&lt;&gt;0,p_a_IN_OUT!E19+p_a_IN_OUT!$H$8/2,0)</f>
        <v>0</v>
      </c>
      <c r="D92" s="70">
        <f>IF(p_a_IN_OUT!F19&lt;&gt;0,p_a_IN_OUT!F19+p_a_IN_OUT!$H$8/2,0)</f>
        <v>0</v>
      </c>
      <c r="E92" s="93">
        <f t="shared" si="71"/>
        <v>0</v>
      </c>
      <c r="F92" s="106">
        <f t="shared" si="72"/>
        <v>0</v>
      </c>
      <c r="G92" s="93">
        <f t="shared" si="73"/>
        <v>0</v>
      </c>
      <c r="H92" s="106">
        <f t="shared" si="74"/>
        <v>0</v>
      </c>
      <c r="I92" s="93">
        <f t="shared" si="75"/>
        <v>0</v>
      </c>
      <c r="J92" s="106">
        <f t="shared" si="76"/>
        <v>0</v>
      </c>
      <c r="K92" s="93">
        <f t="shared" si="77"/>
        <v>0</v>
      </c>
      <c r="L92" s="106">
        <f t="shared" si="78"/>
        <v>0</v>
      </c>
      <c r="M92" s="93">
        <f t="shared" si="79"/>
        <v>0</v>
      </c>
      <c r="N92" s="106">
        <f t="shared" si="80"/>
        <v>0</v>
      </c>
      <c r="O92" s="93">
        <f t="shared" si="81"/>
        <v>0</v>
      </c>
      <c r="P92" s="106">
        <f t="shared" si="82"/>
        <v>0</v>
      </c>
      <c r="Q92" s="93">
        <f t="shared" si="83"/>
        <v>0</v>
      </c>
      <c r="R92" s="106">
        <f t="shared" si="84"/>
        <v>0</v>
      </c>
      <c r="S92" s="93">
        <f t="shared" si="85"/>
        <v>0</v>
      </c>
      <c r="T92" s="106">
        <f t="shared" si="86"/>
        <v>0</v>
      </c>
      <c r="U92" s="93">
        <f t="shared" si="87"/>
        <v>0</v>
      </c>
      <c r="V92" s="106">
        <f t="shared" si="88"/>
        <v>0</v>
      </c>
      <c r="W92" s="93">
        <f t="shared" si="89"/>
        <v>0</v>
      </c>
      <c r="X92" s="106">
        <f t="shared" si="90"/>
        <v>0</v>
      </c>
      <c r="Y92" s="93">
        <f t="shared" si="91"/>
        <v>0</v>
      </c>
      <c r="Z92" s="106">
        <f t="shared" si="92"/>
        <v>0</v>
      </c>
      <c r="AA92" s="93"/>
      <c r="AB92" s="83">
        <f>+X94</f>
        <v>0</v>
      </c>
      <c r="AC92" s="341" t="str">
        <f t="shared" si="93"/>
        <v/>
      </c>
      <c r="AD92" s="86">
        <f t="shared" si="94"/>
        <v>11</v>
      </c>
      <c r="AE92" s="77"/>
      <c r="AF92" s="77"/>
    </row>
    <row r="93" spans="1:32" ht="21">
      <c r="A93" s="78"/>
      <c r="B93" s="60" t="s">
        <v>20</v>
      </c>
      <c r="C93" s="101">
        <f>IF(p_a_IN_OUT!E20&lt;&gt;0,p_a_IN_OUT!E20+p_a_IN_OUT!$H$8/2,0)</f>
        <v>0</v>
      </c>
      <c r="D93" s="71">
        <f>IF(p_a_IN_OUT!F20&lt;&gt;0,p_a_IN_OUT!F20+p_a_IN_OUT!$H$8/2,0)</f>
        <v>0</v>
      </c>
      <c r="E93" s="82">
        <f t="shared" si="71"/>
        <v>0</v>
      </c>
      <c r="F93" s="106">
        <f t="shared" si="72"/>
        <v>0</v>
      </c>
      <c r="G93" s="84">
        <f t="shared" si="73"/>
        <v>0</v>
      </c>
      <c r="H93" s="107">
        <f t="shared" si="74"/>
        <v>0</v>
      </c>
      <c r="I93" s="84">
        <f t="shared" si="75"/>
        <v>0</v>
      </c>
      <c r="J93" s="107">
        <f t="shared" si="76"/>
        <v>0</v>
      </c>
      <c r="K93" s="84">
        <f t="shared" si="77"/>
        <v>0</v>
      </c>
      <c r="L93" s="107">
        <f t="shared" si="78"/>
        <v>0</v>
      </c>
      <c r="M93" s="82">
        <f t="shared" si="79"/>
        <v>0</v>
      </c>
      <c r="N93" s="107">
        <f t="shared" si="80"/>
        <v>0</v>
      </c>
      <c r="O93" s="82">
        <f t="shared" si="81"/>
        <v>0</v>
      </c>
      <c r="P93" s="107">
        <f t="shared" si="82"/>
        <v>0</v>
      </c>
      <c r="Q93" s="82">
        <f t="shared" si="83"/>
        <v>0</v>
      </c>
      <c r="R93" s="107">
        <f t="shared" si="84"/>
        <v>0</v>
      </c>
      <c r="S93" s="82">
        <f t="shared" si="85"/>
        <v>0</v>
      </c>
      <c r="T93" s="107">
        <f t="shared" si="86"/>
        <v>0</v>
      </c>
      <c r="U93" s="82">
        <f t="shared" si="87"/>
        <v>0</v>
      </c>
      <c r="V93" s="107">
        <f t="shared" si="88"/>
        <v>0</v>
      </c>
      <c r="W93" s="82">
        <f t="shared" si="89"/>
        <v>0</v>
      </c>
      <c r="X93" s="107">
        <f t="shared" si="90"/>
        <v>0</v>
      </c>
      <c r="Y93" s="82">
        <f t="shared" si="91"/>
        <v>0</v>
      </c>
      <c r="Z93" s="107">
        <f t="shared" si="92"/>
        <v>0</v>
      </c>
      <c r="AA93" s="93"/>
      <c r="AB93" s="83">
        <f>+Z94</f>
        <v>0</v>
      </c>
      <c r="AC93" s="341" t="str">
        <f t="shared" si="93"/>
        <v/>
      </c>
      <c r="AD93" s="86">
        <f t="shared" si="94"/>
        <v>12</v>
      </c>
      <c r="AE93" s="77"/>
      <c r="AF93" s="77"/>
    </row>
    <row r="94" spans="1:32" ht="21">
      <c r="A94" s="78"/>
      <c r="B94" s="5" t="s">
        <v>75</v>
      </c>
      <c r="C94" s="93">
        <v>1</v>
      </c>
      <c r="D94" s="90">
        <f>+MAX(C82:D93)</f>
        <v>445</v>
      </c>
      <c r="E94" s="93">
        <v>2</v>
      </c>
      <c r="F94" s="14">
        <f>+MAX(E82:F93)</f>
        <v>395</v>
      </c>
      <c r="G94" s="93">
        <v>3</v>
      </c>
      <c r="H94" s="90">
        <f>+MAX(G82:H93)</f>
        <v>375</v>
      </c>
      <c r="I94" s="93">
        <v>4</v>
      </c>
      <c r="J94" s="90">
        <f>+MAX(I82:J93)</f>
        <v>345</v>
      </c>
      <c r="K94" s="93">
        <v>5</v>
      </c>
      <c r="L94" s="90">
        <f>+MAX(K82:L93)</f>
        <v>335</v>
      </c>
      <c r="M94" s="93">
        <v>6</v>
      </c>
      <c r="N94" s="90">
        <f>+MAX(M82:N93)</f>
        <v>305</v>
      </c>
      <c r="O94" s="93">
        <v>7</v>
      </c>
      <c r="P94" s="90">
        <f>+MAX(O82:P93)</f>
        <v>0</v>
      </c>
      <c r="Q94" s="93">
        <v>8</v>
      </c>
      <c r="R94" s="90">
        <f>+MAX(Q82:R93)</f>
        <v>0</v>
      </c>
      <c r="S94" s="93">
        <v>9</v>
      </c>
      <c r="T94" s="90">
        <f>+MAX(S82:T93)</f>
        <v>0</v>
      </c>
      <c r="U94" s="93">
        <v>10</v>
      </c>
      <c r="V94" s="90">
        <f>+MAX(U82:V93)</f>
        <v>0</v>
      </c>
      <c r="W94" s="93">
        <v>11</v>
      </c>
      <c r="X94" s="90">
        <f>+MAX(W82:X93)</f>
        <v>0</v>
      </c>
      <c r="Y94" s="93">
        <v>12</v>
      </c>
      <c r="Z94" s="90">
        <f>+MAX(Y82:Z93)</f>
        <v>0</v>
      </c>
      <c r="AA94" s="93"/>
      <c r="AB94" s="83">
        <f>+D109</f>
        <v>0</v>
      </c>
      <c r="AC94" s="341" t="str">
        <f t="shared" si="93"/>
        <v/>
      </c>
      <c r="AD94" s="86">
        <f t="shared" si="94"/>
        <v>13</v>
      </c>
      <c r="AE94" s="77"/>
      <c r="AF94" s="77"/>
    </row>
    <row r="95" spans="1:32" ht="21">
      <c r="A95" s="78"/>
      <c r="B95" s="5"/>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83">
        <f>+F109</f>
        <v>0</v>
      </c>
      <c r="AC95" s="341" t="str">
        <f t="shared" si="93"/>
        <v/>
      </c>
      <c r="AD95" s="86">
        <f t="shared" si="94"/>
        <v>14</v>
      </c>
      <c r="AE95" s="77"/>
      <c r="AF95" s="77"/>
    </row>
    <row r="96" spans="1:32" ht="21">
      <c r="A96" s="78"/>
      <c r="B96" s="5"/>
      <c r="C96" s="82"/>
      <c r="D96" s="82"/>
      <c r="E96" s="82"/>
      <c r="F96" s="82"/>
      <c r="G96" s="82"/>
      <c r="H96" s="82"/>
      <c r="I96" s="82"/>
      <c r="J96" s="82"/>
      <c r="K96" s="82"/>
      <c r="L96" s="82"/>
      <c r="M96" s="82"/>
      <c r="N96" s="82"/>
      <c r="O96" s="82"/>
      <c r="P96" s="82"/>
      <c r="Q96" s="82"/>
      <c r="R96" s="82"/>
      <c r="S96" s="82"/>
      <c r="T96" s="82"/>
      <c r="U96" s="82"/>
      <c r="V96" s="82"/>
      <c r="W96" s="82"/>
      <c r="X96" s="82"/>
      <c r="Y96" s="82"/>
      <c r="Z96" s="82"/>
      <c r="AA96" s="93"/>
      <c r="AB96" s="83">
        <f>+H109</f>
        <v>0</v>
      </c>
      <c r="AC96" s="341" t="str">
        <f t="shared" si="93"/>
        <v/>
      </c>
      <c r="AD96" s="86">
        <f t="shared" si="94"/>
        <v>15</v>
      </c>
      <c r="AE96" s="77"/>
      <c r="AF96" s="77"/>
    </row>
    <row r="97" spans="1:43" ht="21">
      <c r="A97" s="78"/>
      <c r="B97" s="74"/>
      <c r="C97" s="93">
        <f t="shared" ref="C97:C108" si="95">+IF(Y82&lt;&gt;$Z$94,Y82,)</f>
        <v>0</v>
      </c>
      <c r="D97" s="103">
        <f t="shared" ref="D97:D108" si="96">+IF(Z82&lt;&gt;$Z$94,Z82,)</f>
        <v>0</v>
      </c>
      <c r="E97" s="93">
        <f t="shared" ref="E97:E108" si="97">+IF(C97&lt;&gt;$D$109,C97,)</f>
        <v>0</v>
      </c>
      <c r="F97" s="103">
        <f t="shared" ref="F97:F108" si="98">+IF(D97&lt;&gt;$D$109,D97,)</f>
        <v>0</v>
      </c>
      <c r="G97" s="93">
        <f t="shared" ref="G97:G108" si="99">+IF(E97&lt;&gt;$F$109,E97,)</f>
        <v>0</v>
      </c>
      <c r="H97" s="103">
        <f t="shared" ref="H97:H108" si="100">+IF(F97&lt;&gt;$F$109,F97,)</f>
        <v>0</v>
      </c>
      <c r="I97" s="93">
        <f t="shared" ref="I97:I108" si="101">+IF(G97&lt;&gt;$H$109,G97,)</f>
        <v>0</v>
      </c>
      <c r="J97" s="103">
        <f t="shared" ref="J97:J108" si="102">+IF(H97&lt;&gt;$H$109,H97,)</f>
        <v>0</v>
      </c>
      <c r="K97" s="93">
        <f t="shared" ref="K97:K108" si="103">+IF(I97&lt;&gt;$J$109,I97,)</f>
        <v>0</v>
      </c>
      <c r="L97" s="103">
        <f t="shared" ref="L97:L108" si="104">+IF(J97&lt;&gt;$J$109,J97,)</f>
        <v>0</v>
      </c>
      <c r="M97" s="93">
        <f t="shared" ref="M97:M108" si="105">+IF(K97&lt;&gt;$L$109,K97,)</f>
        <v>0</v>
      </c>
      <c r="N97" s="19">
        <f t="shared" ref="N97:N108" si="106">+IF(L97&lt;&gt;$L$109,L97,)</f>
        <v>0</v>
      </c>
      <c r="O97" s="93">
        <f t="shared" ref="O97:O108" si="107">+IF(M97&lt;&gt;$N$109,M97,)</f>
        <v>0</v>
      </c>
      <c r="P97" s="103">
        <f t="shared" ref="P97:P108" si="108">+IF(N97&lt;&gt;$N$109,N97,)</f>
        <v>0</v>
      </c>
      <c r="Q97" s="93">
        <f t="shared" ref="Q97:Q108" si="109">+IF(O97&lt;&gt;$P$109,O97,)</f>
        <v>0</v>
      </c>
      <c r="R97" s="103">
        <f t="shared" ref="R97:R108" si="110">+IF(P97&lt;&gt;$P$109,P97,)</f>
        <v>0</v>
      </c>
      <c r="S97" s="93">
        <f t="shared" ref="S97:S108" si="111">+IF(Q97&lt;&gt;$R$109,Q97,)</f>
        <v>0</v>
      </c>
      <c r="T97" s="103">
        <f t="shared" ref="T97:T108" si="112">+IF(R97&lt;&gt;$R$109,R97,)</f>
        <v>0</v>
      </c>
      <c r="U97" s="93">
        <f t="shared" ref="U97:U108" si="113">+IF(S97&lt;&gt;$T$109,S97,)</f>
        <v>0</v>
      </c>
      <c r="V97" s="103">
        <f t="shared" ref="V97:V108" si="114">+IF(T97&lt;&gt;$T$109,T97,)</f>
        <v>0</v>
      </c>
      <c r="W97" s="93">
        <f t="shared" ref="W97:W108" si="115">+IF(U97&lt;&gt;$V$109,U97,)</f>
        <v>0</v>
      </c>
      <c r="X97" s="103">
        <f t="shared" ref="X97:X108" si="116">+IF(V97&lt;&gt;$V$109,V97,)</f>
        <v>0</v>
      </c>
      <c r="Y97" s="93">
        <f t="shared" ref="Y97:Y108" si="117">+IF(W97&lt;&gt;$X$109,W97,)</f>
        <v>0</v>
      </c>
      <c r="Z97" s="103">
        <f t="shared" ref="Z97:Z108" si="118">+IF(X97&lt;&gt;$X$109,X97,)</f>
        <v>0</v>
      </c>
      <c r="AA97" s="93"/>
      <c r="AB97" s="83">
        <f>+J109</f>
        <v>0</v>
      </c>
      <c r="AC97" s="341" t="str">
        <f t="shared" si="93"/>
        <v/>
      </c>
      <c r="AD97" s="86">
        <f t="shared" si="94"/>
        <v>16</v>
      </c>
      <c r="AE97" s="77"/>
      <c r="AF97" s="77"/>
    </row>
    <row r="98" spans="1:43" ht="21">
      <c r="A98" s="78"/>
      <c r="B98" s="74"/>
      <c r="C98" s="93">
        <f t="shared" si="95"/>
        <v>0</v>
      </c>
      <c r="D98" s="106">
        <f t="shared" si="96"/>
        <v>0</v>
      </c>
      <c r="E98" s="93">
        <f t="shared" si="97"/>
        <v>0</v>
      </c>
      <c r="F98" s="106">
        <f t="shared" si="98"/>
        <v>0</v>
      </c>
      <c r="G98" s="93">
        <f t="shared" si="99"/>
        <v>0</v>
      </c>
      <c r="H98" s="106">
        <f t="shared" si="100"/>
        <v>0</v>
      </c>
      <c r="I98" s="93">
        <f t="shared" si="101"/>
        <v>0</v>
      </c>
      <c r="J98" s="106">
        <f t="shared" si="102"/>
        <v>0</v>
      </c>
      <c r="K98" s="93">
        <f t="shared" si="103"/>
        <v>0</v>
      </c>
      <c r="L98" s="106">
        <f t="shared" si="104"/>
        <v>0</v>
      </c>
      <c r="M98" s="93">
        <f t="shared" si="105"/>
        <v>0</v>
      </c>
      <c r="N98" s="106">
        <f t="shared" si="106"/>
        <v>0</v>
      </c>
      <c r="O98" s="93">
        <f t="shared" si="107"/>
        <v>0</v>
      </c>
      <c r="P98" s="106">
        <f t="shared" si="108"/>
        <v>0</v>
      </c>
      <c r="Q98" s="93">
        <f t="shared" si="109"/>
        <v>0</v>
      </c>
      <c r="R98" s="106">
        <f t="shared" si="110"/>
        <v>0</v>
      </c>
      <c r="S98" s="93">
        <f t="shared" si="111"/>
        <v>0</v>
      </c>
      <c r="T98" s="106">
        <f t="shared" si="112"/>
        <v>0</v>
      </c>
      <c r="U98" s="93">
        <f t="shared" si="113"/>
        <v>0</v>
      </c>
      <c r="V98" s="106">
        <f t="shared" si="114"/>
        <v>0</v>
      </c>
      <c r="W98" s="93">
        <f t="shared" si="115"/>
        <v>0</v>
      </c>
      <c r="X98" s="106">
        <f t="shared" si="116"/>
        <v>0</v>
      </c>
      <c r="Y98" s="93">
        <f t="shared" si="117"/>
        <v>0</v>
      </c>
      <c r="Z98" s="106">
        <f t="shared" si="118"/>
        <v>0</v>
      </c>
      <c r="AA98" s="93"/>
      <c r="AB98" s="83">
        <f>+L109</f>
        <v>0</v>
      </c>
      <c r="AC98" s="341" t="str">
        <f t="shared" si="93"/>
        <v/>
      </c>
      <c r="AD98" s="86">
        <f t="shared" si="94"/>
        <v>17</v>
      </c>
      <c r="AE98" s="77"/>
      <c r="AF98" s="77"/>
    </row>
    <row r="99" spans="1:43" ht="21">
      <c r="A99" s="78"/>
      <c r="B99" s="74"/>
      <c r="C99" s="93">
        <f t="shared" si="95"/>
        <v>0</v>
      </c>
      <c r="D99" s="106">
        <f t="shared" si="96"/>
        <v>0</v>
      </c>
      <c r="E99" s="93">
        <f t="shared" si="97"/>
        <v>0</v>
      </c>
      <c r="F99" s="106">
        <f t="shared" si="98"/>
        <v>0</v>
      </c>
      <c r="G99" s="93">
        <f t="shared" si="99"/>
        <v>0</v>
      </c>
      <c r="H99" s="106">
        <f t="shared" si="100"/>
        <v>0</v>
      </c>
      <c r="I99" s="93">
        <f t="shared" si="101"/>
        <v>0</v>
      </c>
      <c r="J99" s="106">
        <f t="shared" si="102"/>
        <v>0</v>
      </c>
      <c r="K99" s="93">
        <f t="shared" si="103"/>
        <v>0</v>
      </c>
      <c r="L99" s="106">
        <f t="shared" si="104"/>
        <v>0</v>
      </c>
      <c r="M99" s="93">
        <f t="shared" si="105"/>
        <v>0</v>
      </c>
      <c r="N99" s="106">
        <f t="shared" si="106"/>
        <v>0</v>
      </c>
      <c r="O99" s="93">
        <f t="shared" si="107"/>
        <v>0</v>
      </c>
      <c r="P99" s="106">
        <f t="shared" si="108"/>
        <v>0</v>
      </c>
      <c r="Q99" s="93">
        <f t="shared" si="109"/>
        <v>0</v>
      </c>
      <c r="R99" s="106">
        <f t="shared" si="110"/>
        <v>0</v>
      </c>
      <c r="S99" s="93">
        <f t="shared" si="111"/>
        <v>0</v>
      </c>
      <c r="T99" s="106">
        <f t="shared" si="112"/>
        <v>0</v>
      </c>
      <c r="U99" s="93">
        <f t="shared" si="113"/>
        <v>0</v>
      </c>
      <c r="V99" s="106">
        <f t="shared" si="114"/>
        <v>0</v>
      </c>
      <c r="W99" s="93">
        <f t="shared" si="115"/>
        <v>0</v>
      </c>
      <c r="X99" s="106">
        <f t="shared" si="116"/>
        <v>0</v>
      </c>
      <c r="Y99" s="93">
        <f t="shared" si="117"/>
        <v>0</v>
      </c>
      <c r="Z99" s="106">
        <f t="shared" si="118"/>
        <v>0</v>
      </c>
      <c r="AA99" s="93"/>
      <c r="AB99" s="83">
        <f>+N109</f>
        <v>0</v>
      </c>
      <c r="AC99" s="341" t="str">
        <f t="shared" si="93"/>
        <v/>
      </c>
      <c r="AD99" s="86">
        <f t="shared" si="94"/>
        <v>18</v>
      </c>
      <c r="AE99" s="77"/>
      <c r="AF99" s="77"/>
    </row>
    <row r="100" spans="1:43" ht="21">
      <c r="A100" s="78"/>
      <c r="B100" s="74"/>
      <c r="C100" s="93">
        <f t="shared" si="95"/>
        <v>0</v>
      </c>
      <c r="D100" s="106">
        <f t="shared" si="96"/>
        <v>0</v>
      </c>
      <c r="E100" s="93">
        <f t="shared" si="97"/>
        <v>0</v>
      </c>
      <c r="F100" s="106">
        <f t="shared" si="98"/>
        <v>0</v>
      </c>
      <c r="G100" s="93">
        <f t="shared" si="99"/>
        <v>0</v>
      </c>
      <c r="H100" s="106">
        <f t="shared" si="100"/>
        <v>0</v>
      </c>
      <c r="I100" s="93">
        <f t="shared" si="101"/>
        <v>0</v>
      </c>
      <c r="J100" s="106">
        <f t="shared" si="102"/>
        <v>0</v>
      </c>
      <c r="K100" s="93">
        <f t="shared" si="103"/>
        <v>0</v>
      </c>
      <c r="L100" s="106">
        <f t="shared" si="104"/>
        <v>0</v>
      </c>
      <c r="M100" s="93">
        <f t="shared" si="105"/>
        <v>0</v>
      </c>
      <c r="N100" s="106">
        <f t="shared" si="106"/>
        <v>0</v>
      </c>
      <c r="O100" s="93">
        <f t="shared" si="107"/>
        <v>0</v>
      </c>
      <c r="P100" s="106">
        <f t="shared" si="108"/>
        <v>0</v>
      </c>
      <c r="Q100" s="93">
        <f t="shared" si="109"/>
        <v>0</v>
      </c>
      <c r="R100" s="106">
        <f t="shared" si="110"/>
        <v>0</v>
      </c>
      <c r="S100" s="93">
        <f t="shared" si="111"/>
        <v>0</v>
      </c>
      <c r="T100" s="106">
        <f t="shared" si="112"/>
        <v>0</v>
      </c>
      <c r="U100" s="93">
        <f t="shared" si="113"/>
        <v>0</v>
      </c>
      <c r="V100" s="106">
        <f t="shared" si="114"/>
        <v>0</v>
      </c>
      <c r="W100" s="93">
        <f t="shared" si="115"/>
        <v>0</v>
      </c>
      <c r="X100" s="106">
        <f t="shared" si="116"/>
        <v>0</v>
      </c>
      <c r="Y100" s="93">
        <f t="shared" si="117"/>
        <v>0</v>
      </c>
      <c r="Z100" s="106">
        <f t="shared" si="118"/>
        <v>0</v>
      </c>
      <c r="AA100" s="93"/>
      <c r="AB100" s="83">
        <f>+P109</f>
        <v>0</v>
      </c>
      <c r="AC100" s="341" t="str">
        <f t="shared" si="93"/>
        <v/>
      </c>
      <c r="AD100" s="86">
        <f t="shared" si="94"/>
        <v>19</v>
      </c>
      <c r="AE100" s="77"/>
      <c r="AF100" s="77"/>
    </row>
    <row r="101" spans="1:43" ht="21">
      <c r="A101" s="78"/>
      <c r="B101" s="74"/>
      <c r="C101" s="93">
        <f t="shared" si="95"/>
        <v>0</v>
      </c>
      <c r="D101" s="106">
        <f t="shared" si="96"/>
        <v>0</v>
      </c>
      <c r="E101" s="93">
        <f t="shared" si="97"/>
        <v>0</v>
      </c>
      <c r="F101" s="106">
        <f t="shared" si="98"/>
        <v>0</v>
      </c>
      <c r="G101" s="93">
        <f t="shared" si="99"/>
        <v>0</v>
      </c>
      <c r="H101" s="106">
        <f t="shared" si="100"/>
        <v>0</v>
      </c>
      <c r="I101" s="93">
        <f t="shared" si="101"/>
        <v>0</v>
      </c>
      <c r="J101" s="106">
        <f t="shared" si="102"/>
        <v>0</v>
      </c>
      <c r="K101" s="93">
        <f t="shared" si="103"/>
        <v>0</v>
      </c>
      <c r="L101" s="106">
        <f t="shared" si="104"/>
        <v>0</v>
      </c>
      <c r="M101" s="93">
        <f t="shared" si="105"/>
        <v>0</v>
      </c>
      <c r="N101" s="106">
        <f t="shared" si="106"/>
        <v>0</v>
      </c>
      <c r="O101" s="93">
        <f t="shared" si="107"/>
        <v>0</v>
      </c>
      <c r="P101" s="106">
        <f t="shared" si="108"/>
        <v>0</v>
      </c>
      <c r="Q101" s="93">
        <f t="shared" si="109"/>
        <v>0</v>
      </c>
      <c r="R101" s="106">
        <f t="shared" si="110"/>
        <v>0</v>
      </c>
      <c r="S101" s="93">
        <f t="shared" si="111"/>
        <v>0</v>
      </c>
      <c r="T101" s="106">
        <f t="shared" si="112"/>
        <v>0</v>
      </c>
      <c r="U101" s="93">
        <f t="shared" si="113"/>
        <v>0</v>
      </c>
      <c r="V101" s="106">
        <f t="shared" si="114"/>
        <v>0</v>
      </c>
      <c r="W101" s="93">
        <f t="shared" si="115"/>
        <v>0</v>
      </c>
      <c r="X101" s="106">
        <f t="shared" si="116"/>
        <v>0</v>
      </c>
      <c r="Y101" s="93">
        <f t="shared" si="117"/>
        <v>0</v>
      </c>
      <c r="Z101" s="106">
        <f t="shared" si="118"/>
        <v>0</v>
      </c>
      <c r="AA101" s="93"/>
      <c r="AB101" s="83">
        <f>+R109</f>
        <v>0</v>
      </c>
      <c r="AC101" s="341" t="str">
        <f t="shared" si="93"/>
        <v/>
      </c>
      <c r="AD101" s="86">
        <f t="shared" si="94"/>
        <v>20</v>
      </c>
      <c r="AE101" s="77"/>
      <c r="AF101" s="77"/>
    </row>
    <row r="102" spans="1:43" ht="21">
      <c r="A102" s="78"/>
      <c r="B102" s="74"/>
      <c r="C102" s="93">
        <f t="shared" si="95"/>
        <v>0</v>
      </c>
      <c r="D102" s="106">
        <f t="shared" si="96"/>
        <v>0</v>
      </c>
      <c r="E102" s="93">
        <f t="shared" si="97"/>
        <v>0</v>
      </c>
      <c r="F102" s="106">
        <f t="shared" si="98"/>
        <v>0</v>
      </c>
      <c r="G102" s="93">
        <f t="shared" si="99"/>
        <v>0</v>
      </c>
      <c r="H102" s="106">
        <f t="shared" si="100"/>
        <v>0</v>
      </c>
      <c r="I102" s="93">
        <f t="shared" si="101"/>
        <v>0</v>
      </c>
      <c r="J102" s="106">
        <f t="shared" si="102"/>
        <v>0</v>
      </c>
      <c r="K102" s="93">
        <f t="shared" si="103"/>
        <v>0</v>
      </c>
      <c r="L102" s="106">
        <f t="shared" si="104"/>
        <v>0</v>
      </c>
      <c r="M102" s="93">
        <f t="shared" si="105"/>
        <v>0</v>
      </c>
      <c r="N102" s="106">
        <f t="shared" si="106"/>
        <v>0</v>
      </c>
      <c r="O102" s="93">
        <f t="shared" si="107"/>
        <v>0</v>
      </c>
      <c r="P102" s="106">
        <f t="shared" si="108"/>
        <v>0</v>
      </c>
      <c r="Q102" s="93">
        <f t="shared" si="109"/>
        <v>0</v>
      </c>
      <c r="R102" s="106">
        <f t="shared" si="110"/>
        <v>0</v>
      </c>
      <c r="S102" s="93">
        <f t="shared" si="111"/>
        <v>0</v>
      </c>
      <c r="T102" s="106">
        <f t="shared" si="112"/>
        <v>0</v>
      </c>
      <c r="U102" s="93">
        <f t="shared" si="113"/>
        <v>0</v>
      </c>
      <c r="V102" s="106">
        <f t="shared" si="114"/>
        <v>0</v>
      </c>
      <c r="W102" s="93">
        <f t="shared" si="115"/>
        <v>0</v>
      </c>
      <c r="X102" s="106">
        <f t="shared" si="116"/>
        <v>0</v>
      </c>
      <c r="Y102" s="93">
        <f t="shared" si="117"/>
        <v>0</v>
      </c>
      <c r="Z102" s="106">
        <f t="shared" si="118"/>
        <v>0</v>
      </c>
      <c r="AA102" s="93"/>
      <c r="AB102" s="83">
        <f>+T109</f>
        <v>0</v>
      </c>
      <c r="AC102" s="341" t="str">
        <f t="shared" si="93"/>
        <v/>
      </c>
      <c r="AD102" s="86">
        <f t="shared" si="94"/>
        <v>21</v>
      </c>
      <c r="AE102" s="77"/>
      <c r="AF102" s="77"/>
    </row>
    <row r="103" spans="1:43" ht="21">
      <c r="A103" s="78"/>
      <c r="B103" s="74"/>
      <c r="C103" s="93">
        <f t="shared" si="95"/>
        <v>0</v>
      </c>
      <c r="D103" s="106">
        <f t="shared" si="96"/>
        <v>0</v>
      </c>
      <c r="E103" s="93">
        <f t="shared" si="97"/>
        <v>0</v>
      </c>
      <c r="F103" s="106">
        <f t="shared" si="98"/>
        <v>0</v>
      </c>
      <c r="G103" s="93">
        <f t="shared" si="99"/>
        <v>0</v>
      </c>
      <c r="H103" s="106">
        <f t="shared" si="100"/>
        <v>0</v>
      </c>
      <c r="I103" s="93">
        <f t="shared" si="101"/>
        <v>0</v>
      </c>
      <c r="J103" s="106">
        <f t="shared" si="102"/>
        <v>0</v>
      </c>
      <c r="K103" s="93">
        <f t="shared" si="103"/>
        <v>0</v>
      </c>
      <c r="L103" s="106">
        <f t="shared" si="104"/>
        <v>0</v>
      </c>
      <c r="M103" s="93">
        <f t="shared" si="105"/>
        <v>0</v>
      </c>
      <c r="N103" s="106">
        <f t="shared" si="106"/>
        <v>0</v>
      </c>
      <c r="O103" s="93">
        <f t="shared" si="107"/>
        <v>0</v>
      </c>
      <c r="P103" s="106">
        <f t="shared" si="108"/>
        <v>0</v>
      </c>
      <c r="Q103" s="93">
        <f t="shared" si="109"/>
        <v>0</v>
      </c>
      <c r="R103" s="106">
        <f t="shared" si="110"/>
        <v>0</v>
      </c>
      <c r="S103" s="93">
        <f t="shared" si="111"/>
        <v>0</v>
      </c>
      <c r="T103" s="106">
        <f t="shared" si="112"/>
        <v>0</v>
      </c>
      <c r="U103" s="93">
        <f t="shared" si="113"/>
        <v>0</v>
      </c>
      <c r="V103" s="106">
        <f t="shared" si="114"/>
        <v>0</v>
      </c>
      <c r="W103" s="93">
        <f t="shared" si="115"/>
        <v>0</v>
      </c>
      <c r="X103" s="106">
        <f t="shared" si="116"/>
        <v>0</v>
      </c>
      <c r="Y103" s="93">
        <f t="shared" si="117"/>
        <v>0</v>
      </c>
      <c r="Z103" s="106">
        <f t="shared" si="118"/>
        <v>0</v>
      </c>
      <c r="AA103" s="93"/>
      <c r="AB103" s="83">
        <f>+V109</f>
        <v>0</v>
      </c>
      <c r="AC103" s="341" t="str">
        <f t="shared" si="93"/>
        <v/>
      </c>
      <c r="AD103" s="86">
        <f t="shared" si="94"/>
        <v>22</v>
      </c>
      <c r="AE103" s="77"/>
      <c r="AF103" s="77"/>
    </row>
    <row r="104" spans="1:43" ht="21">
      <c r="A104" s="78"/>
      <c r="B104" s="74"/>
      <c r="C104" s="93">
        <f t="shared" si="95"/>
        <v>0</v>
      </c>
      <c r="D104" s="106">
        <f t="shared" si="96"/>
        <v>0</v>
      </c>
      <c r="E104" s="93">
        <f t="shared" si="97"/>
        <v>0</v>
      </c>
      <c r="F104" s="106">
        <f t="shared" si="98"/>
        <v>0</v>
      </c>
      <c r="G104" s="93">
        <f t="shared" si="99"/>
        <v>0</v>
      </c>
      <c r="H104" s="106">
        <f t="shared" si="100"/>
        <v>0</v>
      </c>
      <c r="I104" s="93">
        <f t="shared" si="101"/>
        <v>0</v>
      </c>
      <c r="J104" s="106">
        <f t="shared" si="102"/>
        <v>0</v>
      </c>
      <c r="K104" s="93">
        <f t="shared" si="103"/>
        <v>0</v>
      </c>
      <c r="L104" s="106">
        <f t="shared" si="104"/>
        <v>0</v>
      </c>
      <c r="M104" s="93">
        <f t="shared" si="105"/>
        <v>0</v>
      </c>
      <c r="N104" s="106">
        <f t="shared" si="106"/>
        <v>0</v>
      </c>
      <c r="O104" s="93">
        <f t="shared" si="107"/>
        <v>0</v>
      </c>
      <c r="P104" s="106">
        <f t="shared" si="108"/>
        <v>0</v>
      </c>
      <c r="Q104" s="93">
        <f t="shared" si="109"/>
        <v>0</v>
      </c>
      <c r="R104" s="106">
        <f t="shared" si="110"/>
        <v>0</v>
      </c>
      <c r="S104" s="93">
        <f t="shared" si="111"/>
        <v>0</v>
      </c>
      <c r="T104" s="106">
        <f t="shared" si="112"/>
        <v>0</v>
      </c>
      <c r="U104" s="93">
        <f t="shared" si="113"/>
        <v>0</v>
      </c>
      <c r="V104" s="106">
        <f t="shared" si="114"/>
        <v>0</v>
      </c>
      <c r="W104" s="93">
        <f t="shared" si="115"/>
        <v>0</v>
      </c>
      <c r="X104" s="106">
        <f t="shared" si="116"/>
        <v>0</v>
      </c>
      <c r="Y104" s="93">
        <f t="shared" si="117"/>
        <v>0</v>
      </c>
      <c r="Z104" s="106">
        <f t="shared" si="118"/>
        <v>0</v>
      </c>
      <c r="AA104" s="93"/>
      <c r="AB104" s="83">
        <f>+X109</f>
        <v>0</v>
      </c>
      <c r="AC104" s="341" t="str">
        <f t="shared" si="93"/>
        <v/>
      </c>
      <c r="AD104" s="86">
        <f t="shared" si="94"/>
        <v>23</v>
      </c>
      <c r="AE104" s="77"/>
      <c r="AF104" s="77"/>
    </row>
    <row r="105" spans="1:43" ht="21">
      <c r="A105" s="78"/>
      <c r="B105" s="74"/>
      <c r="C105" s="93">
        <f t="shared" si="95"/>
        <v>0</v>
      </c>
      <c r="D105" s="106">
        <f t="shared" si="96"/>
        <v>0</v>
      </c>
      <c r="E105" s="93">
        <f t="shared" si="97"/>
        <v>0</v>
      </c>
      <c r="F105" s="106">
        <f t="shared" si="98"/>
        <v>0</v>
      </c>
      <c r="G105" s="93">
        <f t="shared" si="99"/>
        <v>0</v>
      </c>
      <c r="H105" s="106">
        <f t="shared" si="100"/>
        <v>0</v>
      </c>
      <c r="I105" s="93">
        <f t="shared" si="101"/>
        <v>0</v>
      </c>
      <c r="J105" s="106">
        <f t="shared" si="102"/>
        <v>0</v>
      </c>
      <c r="K105" s="93">
        <f t="shared" si="103"/>
        <v>0</v>
      </c>
      <c r="L105" s="106">
        <f t="shared" si="104"/>
        <v>0</v>
      </c>
      <c r="M105" s="93">
        <f t="shared" si="105"/>
        <v>0</v>
      </c>
      <c r="N105" s="106">
        <f t="shared" si="106"/>
        <v>0</v>
      </c>
      <c r="O105" s="93">
        <f t="shared" si="107"/>
        <v>0</v>
      </c>
      <c r="P105" s="106">
        <f t="shared" si="108"/>
        <v>0</v>
      </c>
      <c r="Q105" s="93">
        <f t="shared" si="109"/>
        <v>0</v>
      </c>
      <c r="R105" s="106">
        <f t="shared" si="110"/>
        <v>0</v>
      </c>
      <c r="S105" s="93">
        <f t="shared" si="111"/>
        <v>0</v>
      </c>
      <c r="T105" s="106">
        <f t="shared" si="112"/>
        <v>0</v>
      </c>
      <c r="U105" s="93">
        <f t="shared" si="113"/>
        <v>0</v>
      </c>
      <c r="V105" s="106">
        <f t="shared" si="114"/>
        <v>0</v>
      </c>
      <c r="W105" s="93">
        <f t="shared" si="115"/>
        <v>0</v>
      </c>
      <c r="X105" s="106">
        <f t="shared" si="116"/>
        <v>0</v>
      </c>
      <c r="Y105" s="93">
        <f t="shared" si="117"/>
        <v>0</v>
      </c>
      <c r="Z105" s="106">
        <f t="shared" si="118"/>
        <v>0</v>
      </c>
      <c r="AA105" s="93"/>
      <c r="AB105" s="109">
        <f>+Z109</f>
        <v>0</v>
      </c>
      <c r="AC105" s="368" t="str">
        <f t="shared" si="93"/>
        <v/>
      </c>
      <c r="AD105" s="86">
        <f t="shared" si="94"/>
        <v>24</v>
      </c>
      <c r="AE105" s="77"/>
      <c r="AF105" s="77"/>
    </row>
    <row r="106" spans="1:43">
      <c r="A106" s="78"/>
      <c r="B106" s="74"/>
      <c r="C106" s="93">
        <f t="shared" si="95"/>
        <v>0</v>
      </c>
      <c r="D106" s="106">
        <f t="shared" si="96"/>
        <v>0</v>
      </c>
      <c r="E106" s="93">
        <f t="shared" si="97"/>
        <v>0</v>
      </c>
      <c r="F106" s="106">
        <f t="shared" si="98"/>
        <v>0</v>
      </c>
      <c r="G106" s="93">
        <f t="shared" si="99"/>
        <v>0</v>
      </c>
      <c r="H106" s="106">
        <f t="shared" si="100"/>
        <v>0</v>
      </c>
      <c r="I106" s="93">
        <f t="shared" si="101"/>
        <v>0</v>
      </c>
      <c r="J106" s="106">
        <f t="shared" si="102"/>
        <v>0</v>
      </c>
      <c r="K106" s="93">
        <f t="shared" si="103"/>
        <v>0</v>
      </c>
      <c r="L106" s="106">
        <f t="shared" si="104"/>
        <v>0</v>
      </c>
      <c r="M106" s="93">
        <f t="shared" si="105"/>
        <v>0</v>
      </c>
      <c r="N106" s="106">
        <f t="shared" si="106"/>
        <v>0</v>
      </c>
      <c r="O106" s="93">
        <f t="shared" si="107"/>
        <v>0</v>
      </c>
      <c r="P106" s="106">
        <f t="shared" si="108"/>
        <v>0</v>
      </c>
      <c r="Q106" s="93">
        <f t="shared" si="109"/>
        <v>0</v>
      </c>
      <c r="R106" s="106">
        <f t="shared" si="110"/>
        <v>0</v>
      </c>
      <c r="S106" s="93">
        <f t="shared" si="111"/>
        <v>0</v>
      </c>
      <c r="T106" s="106">
        <f t="shared" si="112"/>
        <v>0</v>
      </c>
      <c r="U106" s="93">
        <f t="shared" si="113"/>
        <v>0</v>
      </c>
      <c r="V106" s="106">
        <f t="shared" si="114"/>
        <v>0</v>
      </c>
      <c r="W106" s="93">
        <f t="shared" si="115"/>
        <v>0</v>
      </c>
      <c r="X106" s="106">
        <f t="shared" si="116"/>
        <v>0</v>
      </c>
      <c r="Y106" s="93">
        <f t="shared" si="117"/>
        <v>0</v>
      </c>
      <c r="Z106" s="106">
        <f t="shared" si="118"/>
        <v>0</v>
      </c>
      <c r="AA106" s="93"/>
      <c r="AB106" s="2"/>
      <c r="AC106" s="108"/>
      <c r="AD106" s="304"/>
      <c r="AE106" s="77"/>
      <c r="AF106" s="77"/>
    </row>
    <row r="107" spans="1:43">
      <c r="A107" s="78"/>
      <c r="B107" s="74"/>
      <c r="C107" s="93">
        <f t="shared" si="95"/>
        <v>0</v>
      </c>
      <c r="D107" s="106">
        <f t="shared" si="96"/>
        <v>0</v>
      </c>
      <c r="E107" s="93">
        <f t="shared" si="97"/>
        <v>0</v>
      </c>
      <c r="F107" s="106">
        <f t="shared" si="98"/>
        <v>0</v>
      </c>
      <c r="G107" s="93">
        <f t="shared" si="99"/>
        <v>0</v>
      </c>
      <c r="H107" s="106">
        <f t="shared" si="100"/>
        <v>0</v>
      </c>
      <c r="I107" s="93">
        <f t="shared" si="101"/>
        <v>0</v>
      </c>
      <c r="J107" s="106">
        <f t="shared" si="102"/>
        <v>0</v>
      </c>
      <c r="K107" s="93">
        <f t="shared" si="103"/>
        <v>0</v>
      </c>
      <c r="L107" s="106">
        <f t="shared" si="104"/>
        <v>0</v>
      </c>
      <c r="M107" s="93">
        <f t="shared" si="105"/>
        <v>0</v>
      </c>
      <c r="N107" s="106">
        <f t="shared" si="106"/>
        <v>0</v>
      </c>
      <c r="O107" s="93">
        <f t="shared" si="107"/>
        <v>0</v>
      </c>
      <c r="P107" s="106">
        <f t="shared" si="108"/>
        <v>0</v>
      </c>
      <c r="Q107" s="93">
        <f t="shared" si="109"/>
        <v>0</v>
      </c>
      <c r="R107" s="106">
        <f t="shared" si="110"/>
        <v>0</v>
      </c>
      <c r="S107" s="93">
        <f t="shared" si="111"/>
        <v>0</v>
      </c>
      <c r="T107" s="106">
        <f t="shared" si="112"/>
        <v>0</v>
      </c>
      <c r="U107" s="93">
        <f t="shared" si="113"/>
        <v>0</v>
      </c>
      <c r="V107" s="106">
        <f t="shared" si="114"/>
        <v>0</v>
      </c>
      <c r="W107" s="93">
        <f t="shared" si="115"/>
        <v>0</v>
      </c>
      <c r="X107" s="106">
        <f t="shared" si="116"/>
        <v>0</v>
      </c>
      <c r="Y107" s="93">
        <f t="shared" si="117"/>
        <v>0</v>
      </c>
      <c r="Z107" s="106">
        <f t="shared" si="118"/>
        <v>0</v>
      </c>
      <c r="AA107" s="93"/>
      <c r="AB107" s="2"/>
      <c r="AC107" s="108"/>
      <c r="AD107" s="304"/>
      <c r="AE107" s="77"/>
      <c r="AF107" s="77"/>
    </row>
    <row r="108" spans="1:43">
      <c r="A108" s="78"/>
      <c r="B108" s="74"/>
      <c r="C108" s="82">
        <f t="shared" si="95"/>
        <v>0</v>
      </c>
      <c r="D108" s="107">
        <f t="shared" si="96"/>
        <v>0</v>
      </c>
      <c r="E108" s="82">
        <f t="shared" si="97"/>
        <v>0</v>
      </c>
      <c r="F108" s="107">
        <f t="shared" si="98"/>
        <v>0</v>
      </c>
      <c r="G108" s="82">
        <f t="shared" si="99"/>
        <v>0</v>
      </c>
      <c r="H108" s="107">
        <f t="shared" si="100"/>
        <v>0</v>
      </c>
      <c r="I108" s="82">
        <f t="shared" si="101"/>
        <v>0</v>
      </c>
      <c r="J108" s="107">
        <f t="shared" si="102"/>
        <v>0</v>
      </c>
      <c r="K108" s="82">
        <f t="shared" si="103"/>
        <v>0</v>
      </c>
      <c r="L108" s="107">
        <f t="shared" si="104"/>
        <v>0</v>
      </c>
      <c r="M108" s="82">
        <f t="shared" si="105"/>
        <v>0</v>
      </c>
      <c r="N108" s="107">
        <f t="shared" si="106"/>
        <v>0</v>
      </c>
      <c r="O108" s="82">
        <f t="shared" si="107"/>
        <v>0</v>
      </c>
      <c r="P108" s="107">
        <f t="shared" si="108"/>
        <v>0</v>
      </c>
      <c r="Q108" s="82">
        <f t="shared" si="109"/>
        <v>0</v>
      </c>
      <c r="R108" s="107">
        <f t="shared" si="110"/>
        <v>0</v>
      </c>
      <c r="S108" s="82">
        <f t="shared" si="111"/>
        <v>0</v>
      </c>
      <c r="T108" s="107">
        <f t="shared" si="112"/>
        <v>0</v>
      </c>
      <c r="U108" s="82">
        <f t="shared" si="113"/>
        <v>0</v>
      </c>
      <c r="V108" s="107">
        <f t="shared" si="114"/>
        <v>0</v>
      </c>
      <c r="W108" s="82">
        <f t="shared" si="115"/>
        <v>0</v>
      </c>
      <c r="X108" s="107">
        <f t="shared" si="116"/>
        <v>0</v>
      </c>
      <c r="Y108" s="82">
        <f t="shared" si="117"/>
        <v>0</v>
      </c>
      <c r="Z108" s="107">
        <f t="shared" si="118"/>
        <v>0</v>
      </c>
      <c r="AA108" s="93"/>
      <c r="AB108" s="93"/>
      <c r="AC108" s="93"/>
      <c r="AD108" s="86"/>
      <c r="AE108" s="77"/>
      <c r="AF108" s="77"/>
    </row>
    <row r="109" spans="1:43">
      <c r="A109" s="78"/>
      <c r="B109" s="5"/>
      <c r="C109" s="93">
        <v>13</v>
      </c>
      <c r="D109" s="90">
        <f>+MAX(C97:D108)</f>
        <v>0</v>
      </c>
      <c r="E109" s="93">
        <v>14</v>
      </c>
      <c r="F109" s="90">
        <f>+MAX(E97:F108)</f>
        <v>0</v>
      </c>
      <c r="G109" s="93">
        <v>15</v>
      </c>
      <c r="H109" s="90">
        <f>+MAX(G97:H108)</f>
        <v>0</v>
      </c>
      <c r="I109" s="93">
        <v>16</v>
      </c>
      <c r="J109" s="90">
        <f>+MAX(I97:J108)</f>
        <v>0</v>
      </c>
      <c r="K109" s="93">
        <v>17</v>
      </c>
      <c r="L109" s="90">
        <f>+MAX(K97:L108)</f>
        <v>0</v>
      </c>
      <c r="M109" s="93">
        <v>18</v>
      </c>
      <c r="N109" s="90">
        <f>+MAX(M97:N108)</f>
        <v>0</v>
      </c>
      <c r="O109" s="93">
        <v>19</v>
      </c>
      <c r="P109" s="90">
        <f>+MAX(O97:P108)</f>
        <v>0</v>
      </c>
      <c r="Q109" s="93">
        <v>20</v>
      </c>
      <c r="R109" s="90">
        <f>+MAX(Q97:R108)</f>
        <v>0</v>
      </c>
      <c r="S109" s="93">
        <v>21</v>
      </c>
      <c r="T109" s="90">
        <f>+MAX(S97:T108)</f>
        <v>0</v>
      </c>
      <c r="U109" s="93">
        <v>22</v>
      </c>
      <c r="V109" s="90">
        <f>+MAX(U97:V108)</f>
        <v>0</v>
      </c>
      <c r="W109" s="93">
        <v>23</v>
      </c>
      <c r="X109" s="90">
        <f>+MAX(W97:X108)</f>
        <v>0</v>
      </c>
      <c r="Y109" s="93">
        <v>24</v>
      </c>
      <c r="Z109" s="90">
        <f>+MAX(Y97:Z108)</f>
        <v>0</v>
      </c>
      <c r="AA109" s="93"/>
      <c r="AB109" s="93"/>
      <c r="AC109" s="93"/>
      <c r="AD109" s="86"/>
      <c r="AE109" s="77"/>
      <c r="AF109" s="77"/>
    </row>
    <row r="110" spans="1:43">
      <c r="A110" s="78"/>
      <c r="B110" s="29"/>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93"/>
      <c r="AD110" s="86"/>
      <c r="AE110" s="5"/>
      <c r="AF110" s="93"/>
      <c r="AG110" s="93"/>
      <c r="AH110" s="93"/>
      <c r="AI110" s="93"/>
      <c r="AJ110" s="93"/>
      <c r="AK110" s="93"/>
      <c r="AL110" s="93"/>
      <c r="AM110" s="93"/>
      <c r="AN110" s="93"/>
      <c r="AO110" s="93"/>
      <c r="AP110" s="93"/>
      <c r="AQ110" s="93"/>
    </row>
    <row r="111" spans="1:43" s="25" customFormat="1">
      <c r="A111" s="77"/>
      <c r="B111" s="5"/>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35"/>
      <c r="AB111" s="93"/>
      <c r="AC111" s="35"/>
      <c r="AD111" s="35"/>
      <c r="AE111" s="3"/>
      <c r="AF111" s="4"/>
      <c r="AG111" s="4"/>
      <c r="AH111" s="4"/>
      <c r="AI111" s="4"/>
      <c r="AJ111" s="4"/>
      <c r="AK111" s="4"/>
      <c r="AL111" s="4"/>
      <c r="AM111" s="4"/>
      <c r="AN111" s="4"/>
      <c r="AO111" s="76"/>
      <c r="AP111" s="93"/>
      <c r="AQ111" s="93"/>
    </row>
    <row r="112" spans="1:43" ht="21">
      <c r="A112" s="77"/>
      <c r="B112" s="120" t="s">
        <v>56</v>
      </c>
      <c r="C112" s="93"/>
      <c r="D112" s="93"/>
      <c r="E112" s="15"/>
      <c r="F112" s="15"/>
      <c r="G112" s="15"/>
      <c r="H112" s="15"/>
      <c r="I112" s="15"/>
      <c r="J112" s="15"/>
      <c r="K112" s="15"/>
      <c r="L112" s="93"/>
      <c r="M112" s="15"/>
      <c r="N112" s="15"/>
      <c r="O112" s="15"/>
      <c r="P112" s="15"/>
      <c r="Q112" s="15"/>
      <c r="R112" s="15"/>
      <c r="S112" s="93"/>
      <c r="T112" s="15"/>
      <c r="U112" s="15"/>
      <c r="V112" s="15"/>
      <c r="W112" s="93"/>
      <c r="X112" s="93"/>
      <c r="Y112" s="93"/>
      <c r="Z112" s="93"/>
      <c r="AA112" s="93"/>
      <c r="AC112" s="423" t="s">
        <v>91</v>
      </c>
      <c r="AD112" s="424"/>
      <c r="AE112" s="5"/>
      <c r="AF112" s="93"/>
      <c r="AG112" s="93"/>
      <c r="AH112" s="93"/>
      <c r="AI112" s="93"/>
      <c r="AJ112" s="93"/>
      <c r="AK112" s="93"/>
      <c r="AL112" s="93"/>
      <c r="AM112" s="93"/>
      <c r="AN112" s="93"/>
      <c r="AO112" s="86"/>
      <c r="AP112" s="93"/>
    </row>
    <row r="113" spans="1:42" ht="21.6" thickBot="1">
      <c r="A113" s="78"/>
      <c r="B113" s="353" t="s">
        <v>99</v>
      </c>
      <c r="C113" s="271" t="s">
        <v>2</v>
      </c>
      <c r="D113" s="272" t="s">
        <v>3</v>
      </c>
      <c r="E113" s="34" t="s">
        <v>36</v>
      </c>
      <c r="F113" s="32" t="s">
        <v>48</v>
      </c>
      <c r="G113" s="33" t="s">
        <v>49</v>
      </c>
      <c r="H113" s="33" t="s">
        <v>50</v>
      </c>
      <c r="I113" s="33" t="s">
        <v>51</v>
      </c>
      <c r="J113" s="33" t="s">
        <v>52</v>
      </c>
      <c r="K113" s="33" t="s">
        <v>53</v>
      </c>
      <c r="L113" s="259" t="s">
        <v>35</v>
      </c>
      <c r="M113" s="33" t="s">
        <v>42</v>
      </c>
      <c r="N113" s="33" t="s">
        <v>43</v>
      </c>
      <c r="O113" s="33" t="s">
        <v>44</v>
      </c>
      <c r="P113" s="33" t="s">
        <v>45</v>
      </c>
      <c r="Q113" s="33" t="s">
        <v>47</v>
      </c>
      <c r="R113" s="33" t="s">
        <v>46</v>
      </c>
      <c r="S113" s="264" t="s">
        <v>37</v>
      </c>
      <c r="T113" s="278" t="s">
        <v>89</v>
      </c>
      <c r="U113" s="279" t="s">
        <v>38</v>
      </c>
      <c r="V113" s="280" t="s">
        <v>39</v>
      </c>
      <c r="W113" s="290" t="s">
        <v>39</v>
      </c>
      <c r="X113" s="291" t="s">
        <v>6</v>
      </c>
      <c r="Y113" s="287" t="s">
        <v>57</v>
      </c>
      <c r="Z113" s="268" t="s">
        <v>58</v>
      </c>
      <c r="AA113" s="5"/>
      <c r="AC113" s="27" t="str">
        <f>+W113</f>
        <v>∆Qi*</v>
      </c>
      <c r="AD113" s="284" t="str">
        <f>+X113</f>
        <v>Ti</v>
      </c>
      <c r="AE113" s="5"/>
      <c r="AF113" s="93"/>
      <c r="AG113" s="93"/>
      <c r="AH113" s="93"/>
      <c r="AI113" s="93"/>
      <c r="AJ113" s="93"/>
      <c r="AK113" s="93"/>
      <c r="AL113" s="93"/>
      <c r="AM113" s="93"/>
      <c r="AN113" s="93"/>
      <c r="AO113" s="86"/>
      <c r="AP113" s="93"/>
    </row>
    <row r="114" spans="1:42" ht="21">
      <c r="A114" s="78"/>
      <c r="B114" s="275" t="s">
        <v>100</v>
      </c>
      <c r="C114" s="126" t="s">
        <v>1</v>
      </c>
      <c r="D114" s="126" t="s">
        <v>1</v>
      </c>
      <c r="E114" s="93" t="s">
        <v>1</v>
      </c>
      <c r="F114" s="93" t="s">
        <v>4</v>
      </c>
      <c r="G114" s="93" t="s">
        <v>4</v>
      </c>
      <c r="H114" s="93" t="s">
        <v>4</v>
      </c>
      <c r="I114" s="93" t="s">
        <v>4</v>
      </c>
      <c r="J114" s="93" t="s">
        <v>4</v>
      </c>
      <c r="K114" s="93" t="s">
        <v>4</v>
      </c>
      <c r="L114" s="260" t="s">
        <v>4</v>
      </c>
      <c r="M114" s="93" t="s">
        <v>4</v>
      </c>
      <c r="N114" s="93" t="s">
        <v>4</v>
      </c>
      <c r="O114" s="93" t="s">
        <v>4</v>
      </c>
      <c r="P114" s="93" t="s">
        <v>4</v>
      </c>
      <c r="Q114" s="93" t="s">
        <v>4</v>
      </c>
      <c r="R114" s="93" t="s">
        <v>4</v>
      </c>
      <c r="S114" s="257" t="s">
        <v>4</v>
      </c>
      <c r="T114" s="126" t="s">
        <v>5</v>
      </c>
      <c r="U114" s="114" t="s">
        <v>5</v>
      </c>
      <c r="V114" s="126" t="s">
        <v>5</v>
      </c>
      <c r="W114" s="292" t="s">
        <v>5</v>
      </c>
      <c r="X114" s="293" t="s">
        <v>1</v>
      </c>
      <c r="Y114" s="126" t="s">
        <v>5</v>
      </c>
      <c r="Z114" s="126" t="s">
        <v>5</v>
      </c>
      <c r="AA114" s="93"/>
      <c r="AC114" s="283" t="str">
        <f>+W114</f>
        <v>[kW]</v>
      </c>
      <c r="AD114" s="285" t="str">
        <f>+X114</f>
        <v>[K]</v>
      </c>
      <c r="AE114" s="5"/>
      <c r="AF114" s="93"/>
      <c r="AG114" s="93"/>
      <c r="AH114" s="93"/>
      <c r="AI114" s="93"/>
      <c r="AJ114" s="93"/>
      <c r="AK114" s="93"/>
      <c r="AL114" s="93"/>
      <c r="AM114" s="93"/>
      <c r="AN114" s="93"/>
      <c r="AO114" s="86"/>
      <c r="AP114" s="93"/>
    </row>
    <row r="115" spans="1:42" ht="21">
      <c r="A115" s="78"/>
      <c r="B115" s="5"/>
      <c r="C115" s="126"/>
      <c r="D115" s="126"/>
      <c r="E115" s="93"/>
      <c r="F115" s="93"/>
      <c r="G115" s="93"/>
      <c r="H115" s="93"/>
      <c r="I115" s="93"/>
      <c r="J115" s="93"/>
      <c r="K115" s="93"/>
      <c r="L115" s="260"/>
      <c r="M115" s="93"/>
      <c r="N115" s="93"/>
      <c r="O115" s="93"/>
      <c r="P115" s="93"/>
      <c r="Q115" s="93"/>
      <c r="R115" s="93"/>
      <c r="S115" s="257"/>
      <c r="T115" s="126"/>
      <c r="U115" s="281">
        <v>0</v>
      </c>
      <c r="V115" s="286">
        <f>-MAX(U116:U138)</f>
        <v>-48</v>
      </c>
      <c r="W115" s="294">
        <f>IF(V115&lt;&gt;"",-V115,"")</f>
        <v>48</v>
      </c>
      <c r="X115" s="295">
        <f>+C116</f>
        <v>445</v>
      </c>
      <c r="Y115" s="126" t="str">
        <f>+IF(AND(W115&lt;&gt;0,W116=""),W115,"")</f>
        <v/>
      </c>
      <c r="Z115" s="126"/>
      <c r="AA115" s="93"/>
      <c r="AC115" s="31">
        <f t="shared" ref="AC115:AC139" si="119">IF(W115&lt;&gt;"",W115,NA())</f>
        <v>48</v>
      </c>
      <c r="AD115" s="111">
        <f t="shared" ref="AD115:AD138" si="120">+X115</f>
        <v>445</v>
      </c>
      <c r="AE115" s="5"/>
      <c r="AF115" s="93"/>
      <c r="AG115" s="93"/>
      <c r="AH115" s="93"/>
      <c r="AI115" s="93"/>
      <c r="AJ115" s="93"/>
      <c r="AK115" s="93"/>
      <c r="AL115" s="93"/>
      <c r="AM115" s="93"/>
      <c r="AN115" s="93"/>
      <c r="AO115" s="86"/>
      <c r="AP115" s="93"/>
    </row>
    <row r="116" spans="1:42" ht="21">
      <c r="A116" s="78"/>
      <c r="B116" s="358">
        <f>+IF(C116&lt;&gt;"",1,"")</f>
        <v>1</v>
      </c>
      <c r="C116" s="273">
        <f>+IF(AC82&lt;&gt;MIN(AC82:$AC$105),AC82,"")</f>
        <v>445</v>
      </c>
      <c r="D116" s="274">
        <f>+AC83</f>
        <v>395</v>
      </c>
      <c r="E116" s="91">
        <f>+IF(OR(C116&lt;&gt;"",D116&lt;&gt;""),C116-D116,0)</f>
        <v>50</v>
      </c>
      <c r="F116" s="244" t="str">
        <f t="shared" ref="F116:F138" si="121">+IF(AND(MIN($C$82:$D$82)&lt;=MIN($C116:$D116),MAX($C$82:$D$82)&gt;=MAX($C116:$D116)),$K$5,"")</f>
        <v/>
      </c>
      <c r="G116" s="245">
        <f t="shared" ref="G116:G138" si="122">+IF(AND(MIN($C$83:$D$83)&lt;=MIN($C116:$D116),MAX($C$83:$D$83)&gt;=MAX($C116:$D116)),$K$6,"")</f>
        <v>1</v>
      </c>
      <c r="H116" s="245" t="str">
        <f t="shared" ref="H116:H138" si="123">+IF(AND(MIN($C$84:$D$84)&lt;=MIN($C116:$D116),MAX($C$84:$D$84)&gt;=MAX($C116:$D116)),$K$7,"")</f>
        <v/>
      </c>
      <c r="I116" s="245" t="str">
        <f t="shared" ref="I116:I138" si="124">+IF(AND(MIN($C$85:$D$85)&lt;=MIN($C116:$D116),MAX($C$85:$D$85)&gt;=MAX($C116:$D116)),$K$8,"")</f>
        <v/>
      </c>
      <c r="J116" s="245" t="str">
        <f t="shared" ref="J116:J138" si="125">+IF(AND(MIN($C$86:$D$86)&lt;=MIN($C116:$D116),MAX($C$86:$D$86)&gt;=MAX($C116:$D116)),$K$9,"")</f>
        <v/>
      </c>
      <c r="K116" s="245" t="str">
        <f t="shared" ref="K116:K138" si="126">+IF(AND(MIN($C$87:$D$87)&lt;=MIN($C116:$D116),MAX($C$87:$D$87)&gt;=MAX($C116:$D116)),$K$10,"")</f>
        <v/>
      </c>
      <c r="L116" s="261">
        <f>+SUM(F116:K116)</f>
        <v>1</v>
      </c>
      <c r="M116" s="270" t="str">
        <f t="shared" ref="M116:M138" si="127">+IF(AND(MIN($C$88:$D$88)&lt;=MIN($C116:$D116),MAX($C$88:$D$88)&gt;=MAX($C116:$D116)),$K$12,"")</f>
        <v/>
      </c>
      <c r="N116" s="58" t="str">
        <f t="shared" ref="N116:N138" si="128">+IF(AND(MIN($C$89:$D$89)&lt;=MIN($C116:$D116),MAX($C$89:$D$89)&gt;=MAX($C116:$D116)),$K$13,"")</f>
        <v/>
      </c>
      <c r="O116" s="58" t="str">
        <f t="shared" ref="O116:O138" si="129">+IF(AND(MIN($C$90:$D$90)&lt;=MIN($C116:$D116),MAX($C$90:$D$90)&gt;=MAX($C116:$D116)),$K$14,"")</f>
        <v/>
      </c>
      <c r="P116" s="58" t="str">
        <f t="shared" ref="P116:P138" si="130">+IF(AND(MIN($C$91:$D$91)&lt;=MIN($C116:$D116),MAX($C$91:$D$91)&gt;=MAX($C116:$D116)),$K$15,"")</f>
        <v/>
      </c>
      <c r="Q116" s="58" t="str">
        <f t="shared" ref="Q116:Q138" si="131">+IF(AND(MIN($C$92:$D$92)&lt;=MIN($C116:$D116),MAX($C$92:$D$92)&gt;=MAX($C116:$D116)),$K$16,"")</f>
        <v/>
      </c>
      <c r="R116" s="21" t="str">
        <f t="shared" ref="R116:R138" si="132">+IF(AND(MIN($C$93:$D$93)&lt;=MIN($C116:$D116),MAX($C$93:$D$93)&gt;=MAX($C116:$D116)),$K$17,"")</f>
        <v/>
      </c>
      <c r="S116" s="265">
        <f>+SUM(M116:R116)</f>
        <v>0</v>
      </c>
      <c r="T116" s="171">
        <f>+E116*(S116-L116)</f>
        <v>-50</v>
      </c>
      <c r="U116" s="129">
        <f>IF(T116&lt;&gt;0,T116+U115,IF(OR(AND(T116=0,S117&lt;&gt;0,S115&lt;&gt;0),AND(T116=0,L117&lt;&gt;0,L115&lt;&gt;0)),U115,))</f>
        <v>-50</v>
      </c>
      <c r="V116" s="170">
        <f>IF(OR(U116&lt;&gt;0,AND(U115&lt;&gt;0,U117&lt;&gt;0)),U116+$V$115,"")</f>
        <v>-98</v>
      </c>
      <c r="W116" s="292">
        <f t="shared" ref="W116:W138" si="133">IF(V116&lt;&gt;"",-V116,"")</f>
        <v>98</v>
      </c>
      <c r="X116" s="293">
        <f>+D116</f>
        <v>395</v>
      </c>
      <c r="Y116" s="288" t="str">
        <f>+IF(AND(SUM(L117:$L$138)=0,SUM(S117:$S$138)=0,OR(L116&lt;&gt;0,S116&lt;&gt;0)),W116,"")</f>
        <v/>
      </c>
      <c r="Z116" s="268">
        <f>+MAX(U116:U138)</f>
        <v>48</v>
      </c>
      <c r="AA116" s="93"/>
      <c r="AC116" s="5">
        <f t="shared" si="119"/>
        <v>98</v>
      </c>
      <c r="AD116" s="86">
        <f t="shared" si="120"/>
        <v>395</v>
      </c>
      <c r="AE116" s="5"/>
      <c r="AF116" s="93"/>
      <c r="AG116" s="93"/>
      <c r="AH116" s="93"/>
      <c r="AI116" s="93"/>
      <c r="AJ116" s="93"/>
      <c r="AK116" s="93"/>
      <c r="AL116" s="93"/>
      <c r="AM116" s="93"/>
      <c r="AN116" s="93"/>
      <c r="AO116" s="86"/>
      <c r="AP116" s="93"/>
    </row>
    <row r="117" spans="1:42" ht="21">
      <c r="A117" s="78"/>
      <c r="B117" s="275">
        <f>+IF(C117&lt;&gt;"",B116+1,"")</f>
        <v>2</v>
      </c>
      <c r="C117" s="275">
        <f>+IF(AC83&lt;&gt;MIN(AC83:$AC$105),AC83,"")</f>
        <v>395</v>
      </c>
      <c r="D117" s="127">
        <f t="shared" ref="D117:D123" si="134">+AC84</f>
        <v>375</v>
      </c>
      <c r="E117" s="93">
        <f t="shared" ref="E117:E126" si="135">+IF(OR(C117&lt;&gt;"",D117&lt;&gt;""),C117-D117,0)</f>
        <v>20</v>
      </c>
      <c r="F117" s="240">
        <f t="shared" si="121"/>
        <v>2</v>
      </c>
      <c r="G117" s="93">
        <f t="shared" si="122"/>
        <v>1</v>
      </c>
      <c r="H117" s="93" t="str">
        <f t="shared" si="123"/>
        <v/>
      </c>
      <c r="I117" s="93" t="str">
        <f t="shared" si="124"/>
        <v/>
      </c>
      <c r="J117" s="93" t="str">
        <f t="shared" si="125"/>
        <v/>
      </c>
      <c r="K117" s="93" t="str">
        <f t="shared" si="126"/>
        <v/>
      </c>
      <c r="L117" s="262">
        <f t="shared" ref="L117:L138" si="136">+SUM(F117:K117)</f>
        <v>3</v>
      </c>
      <c r="M117" s="240">
        <f t="shared" si="127"/>
        <v>1.8</v>
      </c>
      <c r="N117" s="93" t="str">
        <f t="shared" si="128"/>
        <v/>
      </c>
      <c r="O117" s="93" t="str">
        <f t="shared" si="129"/>
        <v/>
      </c>
      <c r="P117" s="93" t="str">
        <f t="shared" si="130"/>
        <v/>
      </c>
      <c r="Q117" s="93" t="str">
        <f t="shared" si="131"/>
        <v/>
      </c>
      <c r="R117" s="22" t="str">
        <f t="shared" si="132"/>
        <v/>
      </c>
      <c r="S117" s="266">
        <f t="shared" ref="S117:S138" si="137">+SUM(M117:R117)</f>
        <v>1.8</v>
      </c>
      <c r="T117" s="150">
        <f t="shared" ref="T117:T138" si="138">+E117*(S117-L117)</f>
        <v>-24</v>
      </c>
      <c r="U117" s="129">
        <f>IF(T117&lt;&gt;0,T117+U116,IF(OR(AND(T117=0,S118&lt;&gt;0,S116&lt;&gt;0),AND(T117=0,L118&lt;&gt;0,L116&lt;&gt;0)),U116,))</f>
        <v>-74</v>
      </c>
      <c r="V117" s="151">
        <f>IF(OR(U117&lt;&gt;0,AND(U116&lt;&gt;0,U118&lt;&gt;0)),U117+$V$115,"")</f>
        <v>-122</v>
      </c>
      <c r="W117" s="292">
        <f t="shared" si="133"/>
        <v>122</v>
      </c>
      <c r="X117" s="293">
        <f t="shared" ref="X117:X137" si="139">+D117</f>
        <v>375</v>
      </c>
      <c r="Y117" s="289" t="str">
        <f>+IF(AND(SUM(L118:$L$138)=0,SUM(S118:$S$138)=0,OR(L117&lt;&gt;0,S117&lt;&gt;0)),W117,"")</f>
        <v/>
      </c>
      <c r="Z117" s="126"/>
      <c r="AA117" s="93"/>
      <c r="AC117" s="5">
        <f t="shared" si="119"/>
        <v>122</v>
      </c>
      <c r="AD117" s="86">
        <f t="shared" si="120"/>
        <v>375</v>
      </c>
      <c r="AE117" s="5"/>
      <c r="AF117" s="93"/>
      <c r="AG117" s="93"/>
      <c r="AH117" s="93"/>
      <c r="AI117" s="93"/>
      <c r="AJ117" s="93"/>
      <c r="AK117" s="93"/>
      <c r="AL117" s="93"/>
      <c r="AM117" s="93"/>
      <c r="AN117" s="93"/>
      <c r="AO117" s="86"/>
      <c r="AP117" s="93"/>
    </row>
    <row r="118" spans="1:42" ht="21">
      <c r="A118" s="78"/>
      <c r="B118" s="275">
        <f t="shared" ref="B118:B138" si="140">+IF(C118&lt;&gt;"",B117+1,"")</f>
        <v>3</v>
      </c>
      <c r="C118" s="275">
        <f>+IF(AC84&lt;&gt;MIN(AC84:$AC$105),AC84,"")</f>
        <v>375</v>
      </c>
      <c r="D118" s="127">
        <f t="shared" si="134"/>
        <v>345</v>
      </c>
      <c r="E118" s="93">
        <f t="shared" si="135"/>
        <v>30</v>
      </c>
      <c r="F118" s="240">
        <f t="shared" si="121"/>
        <v>2</v>
      </c>
      <c r="G118" s="93">
        <f t="shared" si="122"/>
        <v>1</v>
      </c>
      <c r="H118" s="93" t="str">
        <f t="shared" si="123"/>
        <v/>
      </c>
      <c r="I118" s="93" t="str">
        <f t="shared" si="124"/>
        <v/>
      </c>
      <c r="J118" s="93" t="str">
        <f t="shared" si="125"/>
        <v/>
      </c>
      <c r="K118" s="93" t="str">
        <f t="shared" si="126"/>
        <v/>
      </c>
      <c r="L118" s="262">
        <f t="shared" si="136"/>
        <v>3</v>
      </c>
      <c r="M118" s="240">
        <f t="shared" si="127"/>
        <v>1.8</v>
      </c>
      <c r="N118" s="93">
        <f t="shared" si="128"/>
        <v>4</v>
      </c>
      <c r="O118" s="93" t="str">
        <f t="shared" si="129"/>
        <v/>
      </c>
      <c r="P118" s="93" t="str">
        <f t="shared" si="130"/>
        <v/>
      </c>
      <c r="Q118" s="93" t="str">
        <f t="shared" si="131"/>
        <v/>
      </c>
      <c r="R118" s="22" t="str">
        <f t="shared" si="132"/>
        <v/>
      </c>
      <c r="S118" s="266">
        <f t="shared" si="137"/>
        <v>5.8</v>
      </c>
      <c r="T118" s="150">
        <f>+E118*(S118-L118)</f>
        <v>84</v>
      </c>
      <c r="U118" s="129">
        <f t="shared" ref="U118:U138" si="141">IF(T118&lt;&gt;0,T118+U117,IF(OR(AND(T118=0,S119&lt;&gt;0,S117&lt;&gt;0),AND(T118=0,L119&lt;&gt;0,L117&lt;&gt;0)),U117,))</f>
        <v>10</v>
      </c>
      <c r="V118" s="151">
        <f t="shared" ref="V118:V138" si="142">IF(OR(U118&lt;&gt;0,AND(U117&lt;&gt;0,U119&lt;&gt;0)),U118+$V$115,"")</f>
        <v>-38</v>
      </c>
      <c r="W118" s="292">
        <f t="shared" si="133"/>
        <v>38</v>
      </c>
      <c r="X118" s="293">
        <f t="shared" si="139"/>
        <v>345</v>
      </c>
      <c r="Y118" s="289" t="str">
        <f>+IF(AND(SUM(L119:$L$138)=0,SUM(S119:$S$138)=0,OR(L118&lt;&gt;0,S118&lt;&gt;0)),W118,"")</f>
        <v/>
      </c>
      <c r="Z118" s="126"/>
      <c r="AA118" s="93"/>
      <c r="AC118" s="5">
        <f t="shared" si="119"/>
        <v>38</v>
      </c>
      <c r="AD118" s="86">
        <f t="shared" si="120"/>
        <v>345</v>
      </c>
      <c r="AE118" s="5"/>
      <c r="AF118" s="93"/>
      <c r="AG118" s="93"/>
      <c r="AH118" s="93"/>
      <c r="AI118" s="93"/>
      <c r="AJ118" s="93"/>
      <c r="AK118" s="93"/>
      <c r="AL118" s="93"/>
      <c r="AM118" s="93"/>
      <c r="AN118" s="93"/>
      <c r="AO118" s="86"/>
      <c r="AP118" s="93"/>
    </row>
    <row r="119" spans="1:42" ht="21">
      <c r="A119" s="78"/>
      <c r="B119" s="275">
        <f t="shared" si="140"/>
        <v>4</v>
      </c>
      <c r="C119" s="275">
        <f>+IF(AC85&lt;&gt;MIN(AC85:$AC$105),AC85,"")</f>
        <v>345</v>
      </c>
      <c r="D119" s="127">
        <f t="shared" si="134"/>
        <v>335</v>
      </c>
      <c r="E119" s="93">
        <f>+IF(OR(C119&lt;&gt;"",D119&lt;&gt;""),C119-D119,0)</f>
        <v>10</v>
      </c>
      <c r="F119" s="240">
        <f t="shared" si="121"/>
        <v>2</v>
      </c>
      <c r="G119" s="93" t="str">
        <f t="shared" si="122"/>
        <v/>
      </c>
      <c r="H119" s="93" t="str">
        <f t="shared" si="123"/>
        <v/>
      </c>
      <c r="I119" s="93" t="str">
        <f t="shared" si="124"/>
        <v/>
      </c>
      <c r="J119" s="93" t="str">
        <f t="shared" si="125"/>
        <v/>
      </c>
      <c r="K119" s="93" t="str">
        <f t="shared" si="126"/>
        <v/>
      </c>
      <c r="L119" s="262">
        <f t="shared" si="136"/>
        <v>2</v>
      </c>
      <c r="M119" s="240">
        <f t="shared" si="127"/>
        <v>1.8</v>
      </c>
      <c r="N119" s="93">
        <f t="shared" si="128"/>
        <v>4</v>
      </c>
      <c r="O119" s="93" t="str">
        <f t="shared" si="129"/>
        <v/>
      </c>
      <c r="P119" s="93" t="str">
        <f t="shared" si="130"/>
        <v/>
      </c>
      <c r="Q119" s="93" t="str">
        <f t="shared" si="131"/>
        <v/>
      </c>
      <c r="R119" s="22" t="str">
        <f t="shared" si="132"/>
        <v/>
      </c>
      <c r="S119" s="266">
        <f t="shared" si="137"/>
        <v>5.8</v>
      </c>
      <c r="T119" s="150">
        <f>+E119*(S119-L119)</f>
        <v>38</v>
      </c>
      <c r="U119" s="129">
        <f t="shared" si="141"/>
        <v>48</v>
      </c>
      <c r="V119" s="151">
        <f t="shared" si="142"/>
        <v>0</v>
      </c>
      <c r="W119" s="292">
        <f t="shared" si="133"/>
        <v>0</v>
      </c>
      <c r="X119" s="293">
        <f t="shared" si="139"/>
        <v>335</v>
      </c>
      <c r="Y119" s="289" t="str">
        <f>+IF(AND(SUM(L120:$L$138)=0,SUM(S120:$S$138)=0,OR(L119&lt;&gt;0,S119&lt;&gt;0)),W119,"")</f>
        <v/>
      </c>
      <c r="Z119" s="126"/>
      <c r="AA119" s="93"/>
      <c r="AC119" s="5">
        <f t="shared" si="119"/>
        <v>0</v>
      </c>
      <c r="AD119" s="86">
        <f t="shared" si="120"/>
        <v>335</v>
      </c>
      <c r="AE119" s="5"/>
      <c r="AF119" s="93"/>
      <c r="AG119" s="93"/>
      <c r="AH119" s="93"/>
      <c r="AI119" s="93"/>
      <c r="AJ119" s="93"/>
      <c r="AK119" s="93"/>
      <c r="AL119" s="93"/>
      <c r="AM119" s="93"/>
      <c r="AN119" s="93"/>
      <c r="AO119" s="86"/>
      <c r="AP119" s="93"/>
    </row>
    <row r="120" spans="1:42" ht="21">
      <c r="A120" s="78"/>
      <c r="B120" s="275">
        <f t="shared" si="140"/>
        <v>5</v>
      </c>
      <c r="C120" s="275">
        <f>+IF(AC86&lt;&gt;MIN(AC86:$AC$105),AC86,"")</f>
        <v>335</v>
      </c>
      <c r="D120" s="127">
        <f t="shared" si="134"/>
        <v>305</v>
      </c>
      <c r="E120" s="93">
        <f t="shared" si="135"/>
        <v>30</v>
      </c>
      <c r="F120" s="240">
        <f t="shared" si="121"/>
        <v>2</v>
      </c>
      <c r="G120" s="93" t="str">
        <f t="shared" si="122"/>
        <v/>
      </c>
      <c r="H120" s="93" t="str">
        <f t="shared" si="123"/>
        <v/>
      </c>
      <c r="I120" s="93" t="str">
        <f t="shared" si="124"/>
        <v/>
      </c>
      <c r="J120" s="93" t="str">
        <f t="shared" si="125"/>
        <v/>
      </c>
      <c r="K120" s="93" t="str">
        <f t="shared" si="126"/>
        <v/>
      </c>
      <c r="L120" s="262">
        <f t="shared" si="136"/>
        <v>2</v>
      </c>
      <c r="M120" s="240">
        <f t="shared" si="127"/>
        <v>1.8</v>
      </c>
      <c r="N120" s="93" t="str">
        <f t="shared" si="128"/>
        <v/>
      </c>
      <c r="O120" s="93" t="str">
        <f t="shared" si="129"/>
        <v/>
      </c>
      <c r="P120" s="93" t="str">
        <f t="shared" si="130"/>
        <v/>
      </c>
      <c r="Q120" s="93" t="str">
        <f t="shared" si="131"/>
        <v/>
      </c>
      <c r="R120" s="22" t="str">
        <f t="shared" si="132"/>
        <v/>
      </c>
      <c r="S120" s="266">
        <f t="shared" si="137"/>
        <v>1.8</v>
      </c>
      <c r="T120" s="150">
        <f t="shared" si="138"/>
        <v>-5.9999999999999982</v>
      </c>
      <c r="U120" s="129">
        <f t="shared" si="141"/>
        <v>42</v>
      </c>
      <c r="V120" s="151">
        <f t="shared" si="142"/>
        <v>-6</v>
      </c>
      <c r="W120" s="292">
        <f t="shared" si="133"/>
        <v>6</v>
      </c>
      <c r="X120" s="293">
        <f t="shared" si="139"/>
        <v>305</v>
      </c>
      <c r="Y120" s="289">
        <f>+IF(AND(SUM(L121:$L$138)=0,SUM(S121:$S$138)=0,OR(L120&lt;&gt;0,S120&lt;&gt;0)),W120,"")</f>
        <v>6</v>
      </c>
      <c r="Z120" s="126"/>
      <c r="AA120" s="93"/>
      <c r="AC120" s="5">
        <f t="shared" si="119"/>
        <v>6</v>
      </c>
      <c r="AD120" s="86">
        <f t="shared" si="120"/>
        <v>305</v>
      </c>
      <c r="AE120" s="5"/>
      <c r="AF120" s="93"/>
      <c r="AG120" s="93"/>
      <c r="AH120" s="93"/>
      <c r="AI120" s="93"/>
      <c r="AJ120" s="93"/>
      <c r="AK120" s="93"/>
      <c r="AL120" s="93"/>
      <c r="AM120" s="93"/>
      <c r="AN120" s="93"/>
      <c r="AO120" s="86"/>
      <c r="AP120" s="93"/>
    </row>
    <row r="121" spans="1:42" ht="21">
      <c r="A121" s="78"/>
      <c r="B121" s="275" t="str">
        <f t="shared" si="140"/>
        <v/>
      </c>
      <c r="C121" s="275" t="str">
        <f>+IF(AC87&lt;&gt;MIN(AC87:$AC$105),AC87,"")</f>
        <v/>
      </c>
      <c r="D121" s="127" t="str">
        <f t="shared" si="134"/>
        <v/>
      </c>
      <c r="E121" s="93">
        <f t="shared" si="135"/>
        <v>0</v>
      </c>
      <c r="F121" s="240" t="str">
        <f t="shared" si="121"/>
        <v/>
      </c>
      <c r="G121" s="93" t="str">
        <f t="shared" si="122"/>
        <v/>
      </c>
      <c r="H121" s="93">
        <f t="shared" si="123"/>
        <v>0</v>
      </c>
      <c r="I121" s="93">
        <f t="shared" si="124"/>
        <v>0</v>
      </c>
      <c r="J121" s="93">
        <f t="shared" si="125"/>
        <v>0</v>
      </c>
      <c r="K121" s="93">
        <f t="shared" si="126"/>
        <v>0</v>
      </c>
      <c r="L121" s="262">
        <f t="shared" si="136"/>
        <v>0</v>
      </c>
      <c r="M121" s="240" t="str">
        <f t="shared" si="127"/>
        <v/>
      </c>
      <c r="N121" s="93" t="str">
        <f t="shared" si="128"/>
        <v/>
      </c>
      <c r="O121" s="93">
        <f t="shared" si="129"/>
        <v>0</v>
      </c>
      <c r="P121" s="93">
        <f t="shared" si="130"/>
        <v>0</v>
      </c>
      <c r="Q121" s="93">
        <f t="shared" si="131"/>
        <v>0</v>
      </c>
      <c r="R121" s="22">
        <f t="shared" si="132"/>
        <v>0</v>
      </c>
      <c r="S121" s="266">
        <f t="shared" si="137"/>
        <v>0</v>
      </c>
      <c r="T121" s="150">
        <f t="shared" si="138"/>
        <v>0</v>
      </c>
      <c r="U121" s="129">
        <f t="shared" si="141"/>
        <v>0</v>
      </c>
      <c r="V121" s="151" t="str">
        <f>IF(OR(U121&lt;&gt;0,AND(U120&lt;&gt;0,U122&lt;&gt;0)),U121+$V$115,"")</f>
        <v/>
      </c>
      <c r="W121" s="292" t="str">
        <f>IF(V121&lt;&gt;"",-V121,"")</f>
        <v/>
      </c>
      <c r="X121" s="293" t="str">
        <f t="shared" si="139"/>
        <v/>
      </c>
      <c r="Y121" s="289" t="str">
        <f>+IF(AND(SUM(L122:$L$138)=0,SUM(S122:$S$138)=0,OR(L121&lt;&gt;0,S121&lt;&gt;0)),W121,"")</f>
        <v/>
      </c>
      <c r="Z121" s="126"/>
      <c r="AA121" s="282"/>
      <c r="AC121" s="5" t="e">
        <f t="shared" si="119"/>
        <v>#N/A</v>
      </c>
      <c r="AD121" s="86" t="str">
        <f t="shared" si="120"/>
        <v/>
      </c>
      <c r="AE121" s="5"/>
      <c r="AF121" s="93"/>
      <c r="AG121" s="93"/>
      <c r="AH121" s="93"/>
      <c r="AI121" s="93"/>
      <c r="AJ121" s="93"/>
      <c r="AK121" s="93"/>
      <c r="AL121" s="93"/>
      <c r="AM121" s="93"/>
      <c r="AN121" s="93"/>
      <c r="AO121" s="86"/>
      <c r="AP121" s="93"/>
    </row>
    <row r="122" spans="1:42" ht="21">
      <c r="A122" s="78"/>
      <c r="B122" s="275" t="str">
        <f>+IF(C122&lt;&gt;"",B121+1,"")</f>
        <v/>
      </c>
      <c r="C122" s="275" t="str">
        <f>+IF(AC88&lt;&gt;MIN(AC88:$AC$105),AC88,"")</f>
        <v/>
      </c>
      <c r="D122" s="127" t="str">
        <f t="shared" si="134"/>
        <v/>
      </c>
      <c r="E122" s="93">
        <f t="shared" si="135"/>
        <v>0</v>
      </c>
      <c r="F122" s="240" t="str">
        <f t="shared" si="121"/>
        <v/>
      </c>
      <c r="G122" s="93" t="str">
        <f t="shared" si="122"/>
        <v/>
      </c>
      <c r="H122" s="93">
        <f t="shared" si="123"/>
        <v>0</v>
      </c>
      <c r="I122" s="93">
        <f t="shared" si="124"/>
        <v>0</v>
      </c>
      <c r="J122" s="93">
        <f t="shared" si="125"/>
        <v>0</v>
      </c>
      <c r="K122" s="93">
        <f t="shared" si="126"/>
        <v>0</v>
      </c>
      <c r="L122" s="262">
        <f t="shared" si="136"/>
        <v>0</v>
      </c>
      <c r="M122" s="240" t="str">
        <f t="shared" si="127"/>
        <v/>
      </c>
      <c r="N122" s="93" t="str">
        <f t="shared" si="128"/>
        <v/>
      </c>
      <c r="O122" s="93">
        <f t="shared" si="129"/>
        <v>0</v>
      </c>
      <c r="P122" s="93">
        <f t="shared" si="130"/>
        <v>0</v>
      </c>
      <c r="Q122" s="93">
        <f t="shared" si="131"/>
        <v>0</v>
      </c>
      <c r="R122" s="22">
        <f t="shared" si="132"/>
        <v>0</v>
      </c>
      <c r="S122" s="266">
        <f t="shared" si="137"/>
        <v>0</v>
      </c>
      <c r="T122" s="150">
        <f>+E122*(S122-L122)</f>
        <v>0</v>
      </c>
      <c r="U122" s="129">
        <f>IF(T122&lt;&gt;0,T122+U121,IF(OR(AND(T122=0,S123&lt;&gt;0,S121&lt;&gt;0),AND(T122=0,L123&lt;&gt;0,L121&lt;&gt;0)),U121,))</f>
        <v>0</v>
      </c>
      <c r="V122" s="151" t="str">
        <f>IF(OR(U122&lt;&gt;0,AND(U121&lt;&gt;0,U123&lt;&gt;0)),U122+$V$115,"")</f>
        <v/>
      </c>
      <c r="W122" s="292" t="str">
        <f>IF(V122&lt;&gt;"",-V122,"")</f>
        <v/>
      </c>
      <c r="X122" s="293" t="str">
        <f t="shared" si="139"/>
        <v/>
      </c>
      <c r="Y122" s="289" t="str">
        <f>+IF(AND(SUM(L123:$L$138)=0,SUM(S123:$S$138)=0,OR(L122&lt;&gt;0,S122&lt;&gt;0)),W122,"")</f>
        <v/>
      </c>
      <c r="Z122" s="126"/>
      <c r="AA122" s="282" t="str">
        <f t="shared" ref="AA122:AA124" si="143">+IF(AND(X123&lt;&gt;0,X123&lt;&gt;0),X123,NA())</f>
        <v/>
      </c>
      <c r="AC122" s="5" t="e">
        <f t="shared" si="119"/>
        <v>#N/A</v>
      </c>
      <c r="AD122" s="86" t="str">
        <f t="shared" si="120"/>
        <v/>
      </c>
      <c r="AE122" s="5"/>
      <c r="AF122" s="93"/>
      <c r="AG122" s="93"/>
      <c r="AH122" s="93"/>
      <c r="AI122" s="93"/>
      <c r="AJ122" s="93"/>
      <c r="AK122" s="93"/>
      <c r="AL122" s="93"/>
      <c r="AM122" s="93"/>
      <c r="AN122" s="93"/>
      <c r="AO122" s="86"/>
      <c r="AP122" s="93"/>
    </row>
    <row r="123" spans="1:42" ht="21">
      <c r="A123" s="78"/>
      <c r="B123" s="5" t="str">
        <f t="shared" si="140"/>
        <v/>
      </c>
      <c r="C123" s="275" t="str">
        <f>+IF(AC89&lt;&gt;MIN(AC89:$AC$105),AC89,"")</f>
        <v/>
      </c>
      <c r="D123" s="127" t="str">
        <f t="shared" si="134"/>
        <v/>
      </c>
      <c r="E123" s="93">
        <f t="shared" si="135"/>
        <v>0</v>
      </c>
      <c r="F123" s="240" t="str">
        <f t="shared" si="121"/>
        <v/>
      </c>
      <c r="G123" s="93" t="str">
        <f>+IF(AND(MIN($C$83:$D$83)&lt;=MIN($C123:$D123),MAX($C$83:$D$83)&gt;=MAX($C123:$D123)),$K$6,"")</f>
        <v/>
      </c>
      <c r="H123" s="93">
        <f t="shared" si="123"/>
        <v>0</v>
      </c>
      <c r="I123" s="93">
        <f t="shared" si="124"/>
        <v>0</v>
      </c>
      <c r="J123" s="93">
        <f t="shared" si="125"/>
        <v>0</v>
      </c>
      <c r="K123" s="93">
        <f t="shared" si="126"/>
        <v>0</v>
      </c>
      <c r="L123" s="262">
        <f t="shared" si="136"/>
        <v>0</v>
      </c>
      <c r="M123" s="240" t="str">
        <f t="shared" si="127"/>
        <v/>
      </c>
      <c r="N123" s="93" t="str">
        <f t="shared" si="128"/>
        <v/>
      </c>
      <c r="O123" s="93">
        <f t="shared" si="129"/>
        <v>0</v>
      </c>
      <c r="P123" s="93">
        <f t="shared" si="130"/>
        <v>0</v>
      </c>
      <c r="Q123" s="93">
        <f t="shared" si="131"/>
        <v>0</v>
      </c>
      <c r="R123" s="22">
        <f t="shared" si="132"/>
        <v>0</v>
      </c>
      <c r="S123" s="266">
        <f t="shared" si="137"/>
        <v>0</v>
      </c>
      <c r="T123" s="150">
        <f>+E123*(S123-L123)</f>
        <v>0</v>
      </c>
      <c r="U123" s="129">
        <f>IF(T123&lt;&gt;0,T123+U122,IF(OR(AND(T123=0,S124&lt;&gt;0,S122&lt;&gt;0),AND(T123=0,L124&lt;&gt;0,L122&lt;&gt;0)),U122,))</f>
        <v>0</v>
      </c>
      <c r="V123" s="151" t="str">
        <f>IF(OR(U123&lt;&gt;0,AND(U122&lt;&gt;0,U124&lt;&gt;0)),U123+$V$115,"")</f>
        <v/>
      </c>
      <c r="W123" s="292" t="str">
        <f t="shared" si="133"/>
        <v/>
      </c>
      <c r="X123" s="293" t="str">
        <f t="shared" si="139"/>
        <v/>
      </c>
      <c r="Y123" s="289" t="str">
        <f>+IF(AND(SUM(L124:$L$138)=0,SUM(S124:$S$138)=0,OR(L123&lt;&gt;0,S123&lt;&gt;0)),W123,"")</f>
        <v/>
      </c>
      <c r="Z123" s="126"/>
      <c r="AA123" s="282" t="str">
        <f t="shared" si="143"/>
        <v/>
      </c>
      <c r="AC123" s="5" t="e">
        <f t="shared" si="119"/>
        <v>#N/A</v>
      </c>
      <c r="AD123" s="86" t="str">
        <f t="shared" si="120"/>
        <v/>
      </c>
      <c r="AE123" s="5"/>
      <c r="AF123" s="93"/>
      <c r="AG123" s="93"/>
      <c r="AH123" s="93"/>
      <c r="AI123" s="93"/>
      <c r="AJ123" s="93"/>
      <c r="AK123" s="93"/>
      <c r="AL123" s="93"/>
      <c r="AM123" s="93"/>
      <c r="AN123" s="93"/>
      <c r="AO123" s="86"/>
      <c r="AP123" s="93"/>
    </row>
    <row r="124" spans="1:42" ht="21">
      <c r="A124" s="78"/>
      <c r="B124" s="5" t="str">
        <f t="shared" si="140"/>
        <v/>
      </c>
      <c r="C124" s="275" t="str">
        <f>+IF(AC90&lt;&gt;MIN(AC90:$AC$105),AC90,"")</f>
        <v/>
      </c>
      <c r="D124" s="127" t="str">
        <f t="shared" ref="D124:D126" si="144">+AC91</f>
        <v/>
      </c>
      <c r="E124" s="93">
        <f t="shared" si="135"/>
        <v>0</v>
      </c>
      <c r="F124" s="240" t="str">
        <f t="shared" si="121"/>
        <v/>
      </c>
      <c r="G124" s="93" t="str">
        <f t="shared" si="122"/>
        <v/>
      </c>
      <c r="H124" s="93">
        <f t="shared" si="123"/>
        <v>0</v>
      </c>
      <c r="I124" s="93">
        <f t="shared" si="124"/>
        <v>0</v>
      </c>
      <c r="J124" s="93">
        <f t="shared" si="125"/>
        <v>0</v>
      </c>
      <c r="K124" s="93">
        <f t="shared" si="126"/>
        <v>0</v>
      </c>
      <c r="L124" s="262">
        <f t="shared" si="136"/>
        <v>0</v>
      </c>
      <c r="M124" s="240" t="str">
        <f t="shared" si="127"/>
        <v/>
      </c>
      <c r="N124" s="93" t="str">
        <f t="shared" si="128"/>
        <v/>
      </c>
      <c r="O124" s="93">
        <f t="shared" si="129"/>
        <v>0</v>
      </c>
      <c r="P124" s="93">
        <f t="shared" si="130"/>
        <v>0</v>
      </c>
      <c r="Q124" s="93">
        <f t="shared" si="131"/>
        <v>0</v>
      </c>
      <c r="R124" s="22">
        <f t="shared" si="132"/>
        <v>0</v>
      </c>
      <c r="S124" s="266">
        <f t="shared" si="137"/>
        <v>0</v>
      </c>
      <c r="T124" s="150">
        <f>+E124*(S124-L124)</f>
        <v>0</v>
      </c>
      <c r="U124" s="129">
        <f t="shared" si="141"/>
        <v>0</v>
      </c>
      <c r="V124" s="151" t="str">
        <f t="shared" si="142"/>
        <v/>
      </c>
      <c r="W124" s="292" t="str">
        <f t="shared" si="133"/>
        <v/>
      </c>
      <c r="X124" s="293" t="str">
        <f t="shared" si="139"/>
        <v/>
      </c>
      <c r="Y124" s="289" t="str">
        <f>+IF(AND(SUM(L125:$L$138)=0,SUM(S125:$S$138)=0,OR(L124&lt;&gt;0,S124&lt;&gt;0)),W124,"")</f>
        <v/>
      </c>
      <c r="Z124" s="126"/>
      <c r="AA124" s="282" t="str">
        <f t="shared" si="143"/>
        <v/>
      </c>
      <c r="AC124" s="5" t="e">
        <f t="shared" si="119"/>
        <v>#N/A</v>
      </c>
      <c r="AD124" s="86" t="str">
        <f t="shared" si="120"/>
        <v/>
      </c>
      <c r="AE124" s="5"/>
      <c r="AF124" s="93"/>
      <c r="AG124" s="93"/>
      <c r="AH124" s="93"/>
      <c r="AI124" s="93"/>
      <c r="AJ124" s="93"/>
      <c r="AK124" s="93"/>
      <c r="AL124" s="93"/>
      <c r="AM124" s="93"/>
      <c r="AN124" s="93"/>
      <c r="AO124" s="86"/>
      <c r="AP124" s="93"/>
    </row>
    <row r="125" spans="1:42" ht="21">
      <c r="A125" s="78"/>
      <c r="B125" s="5" t="str">
        <f t="shared" si="140"/>
        <v/>
      </c>
      <c r="C125" s="275" t="str">
        <f>+IF(AC91&lt;&gt;MIN(AC91:$AC$105),AC91,"")</f>
        <v/>
      </c>
      <c r="D125" s="127" t="str">
        <f t="shared" si="144"/>
        <v/>
      </c>
      <c r="E125" s="93">
        <f t="shared" si="135"/>
        <v>0</v>
      </c>
      <c r="F125" s="240" t="str">
        <f t="shared" si="121"/>
        <v/>
      </c>
      <c r="G125" s="93" t="str">
        <f t="shared" si="122"/>
        <v/>
      </c>
      <c r="H125" s="93">
        <f t="shared" si="123"/>
        <v>0</v>
      </c>
      <c r="I125" s="93">
        <f t="shared" si="124"/>
        <v>0</v>
      </c>
      <c r="J125" s="93">
        <f t="shared" si="125"/>
        <v>0</v>
      </c>
      <c r="K125" s="93">
        <f t="shared" si="126"/>
        <v>0</v>
      </c>
      <c r="L125" s="262">
        <f t="shared" si="136"/>
        <v>0</v>
      </c>
      <c r="M125" s="240" t="str">
        <f t="shared" si="127"/>
        <v/>
      </c>
      <c r="N125" s="93" t="str">
        <f t="shared" si="128"/>
        <v/>
      </c>
      <c r="O125" s="93">
        <f t="shared" si="129"/>
        <v>0</v>
      </c>
      <c r="P125" s="93">
        <f t="shared" si="130"/>
        <v>0</v>
      </c>
      <c r="Q125" s="93">
        <f t="shared" si="131"/>
        <v>0</v>
      </c>
      <c r="R125" s="22">
        <f t="shared" si="132"/>
        <v>0</v>
      </c>
      <c r="S125" s="266">
        <f t="shared" si="137"/>
        <v>0</v>
      </c>
      <c r="T125" s="150">
        <f t="shared" si="138"/>
        <v>0</v>
      </c>
      <c r="U125" s="129">
        <f t="shared" si="141"/>
        <v>0</v>
      </c>
      <c r="V125" s="151" t="str">
        <f t="shared" si="142"/>
        <v/>
      </c>
      <c r="W125" s="292" t="str">
        <f t="shared" si="133"/>
        <v/>
      </c>
      <c r="X125" s="293" t="str">
        <f t="shared" si="139"/>
        <v/>
      </c>
      <c r="Y125" s="289" t="str">
        <f>+IF(AND(SUM(L126:$L$138)=0,SUM(S126:$S$138)=0,OR(L125&lt;&gt;0,S125&lt;&gt;0)),W125,"")</f>
        <v/>
      </c>
      <c r="Z125" s="126"/>
      <c r="AA125" s="93"/>
      <c r="AC125" s="5" t="e">
        <f t="shared" si="119"/>
        <v>#N/A</v>
      </c>
      <c r="AD125" s="86" t="str">
        <f t="shared" si="120"/>
        <v/>
      </c>
      <c r="AE125" s="5"/>
      <c r="AF125" s="93"/>
      <c r="AG125" s="93"/>
      <c r="AH125" s="93"/>
      <c r="AI125" s="93"/>
      <c r="AJ125" s="93"/>
      <c r="AK125" s="93"/>
      <c r="AL125" s="93"/>
      <c r="AM125" s="93"/>
      <c r="AN125" s="93"/>
      <c r="AO125" s="86"/>
      <c r="AP125" s="93"/>
    </row>
    <row r="126" spans="1:42" ht="21">
      <c r="A126" s="78"/>
      <c r="B126" s="5" t="str">
        <f t="shared" si="140"/>
        <v/>
      </c>
      <c r="C126" s="275" t="str">
        <f>+IF(AC92&lt;&gt;MIN(AC92:$AC$105),AC92,"")</f>
        <v/>
      </c>
      <c r="D126" s="127" t="str">
        <f t="shared" si="144"/>
        <v/>
      </c>
      <c r="E126" s="93">
        <f t="shared" si="135"/>
        <v>0</v>
      </c>
      <c r="F126" s="240" t="str">
        <f t="shared" si="121"/>
        <v/>
      </c>
      <c r="G126" s="93" t="str">
        <f t="shared" si="122"/>
        <v/>
      </c>
      <c r="H126" s="93">
        <f t="shared" si="123"/>
        <v>0</v>
      </c>
      <c r="I126" s="93">
        <f t="shared" si="124"/>
        <v>0</v>
      </c>
      <c r="J126" s="93">
        <f t="shared" si="125"/>
        <v>0</v>
      </c>
      <c r="K126" s="93">
        <f t="shared" si="126"/>
        <v>0</v>
      </c>
      <c r="L126" s="262">
        <f t="shared" si="136"/>
        <v>0</v>
      </c>
      <c r="M126" s="240" t="str">
        <f t="shared" si="127"/>
        <v/>
      </c>
      <c r="N126" s="93" t="str">
        <f t="shared" si="128"/>
        <v/>
      </c>
      <c r="O126" s="93">
        <f t="shared" si="129"/>
        <v>0</v>
      </c>
      <c r="P126" s="93">
        <f t="shared" si="130"/>
        <v>0</v>
      </c>
      <c r="Q126" s="93">
        <f t="shared" si="131"/>
        <v>0</v>
      </c>
      <c r="R126" s="22">
        <f t="shared" si="132"/>
        <v>0</v>
      </c>
      <c r="S126" s="266">
        <f t="shared" si="137"/>
        <v>0</v>
      </c>
      <c r="T126" s="150">
        <f t="shared" si="138"/>
        <v>0</v>
      </c>
      <c r="U126" s="129">
        <f t="shared" si="141"/>
        <v>0</v>
      </c>
      <c r="V126" s="151" t="str">
        <f t="shared" si="142"/>
        <v/>
      </c>
      <c r="W126" s="292" t="str">
        <f t="shared" si="133"/>
        <v/>
      </c>
      <c r="X126" s="293" t="str">
        <f t="shared" si="139"/>
        <v/>
      </c>
      <c r="Y126" s="289" t="str">
        <f>+IF(AND(SUM(L127:$L$138)=0,SUM(S127:$S$138)=0,OR(L126&lt;&gt;0,S126&lt;&gt;0)),W126,"")</f>
        <v/>
      </c>
      <c r="Z126" s="126"/>
      <c r="AA126" s="93"/>
      <c r="AC126" s="5" t="e">
        <f t="shared" si="119"/>
        <v>#N/A</v>
      </c>
      <c r="AD126" s="86" t="str">
        <f t="shared" si="120"/>
        <v/>
      </c>
      <c r="AE126" s="5"/>
      <c r="AF126" s="93"/>
      <c r="AG126" s="93"/>
      <c r="AH126" s="93"/>
      <c r="AI126" s="93"/>
      <c r="AJ126" s="93"/>
      <c r="AK126" s="93"/>
      <c r="AL126" s="93"/>
      <c r="AM126" s="93"/>
      <c r="AN126" s="93"/>
      <c r="AO126" s="86"/>
      <c r="AP126" s="93"/>
    </row>
    <row r="127" spans="1:42" ht="21">
      <c r="A127" s="78"/>
      <c r="B127" s="5" t="str">
        <f t="shared" si="140"/>
        <v/>
      </c>
      <c r="C127" s="275" t="str">
        <f>+IF(AC93&lt;&gt;MIN(AC93:$AC$105),AC93,"")</f>
        <v/>
      </c>
      <c r="D127" s="127" t="str">
        <f>+AC94</f>
        <v/>
      </c>
      <c r="E127" s="93">
        <f t="shared" ref="E127:E134" si="145">+IF(OR(C127&lt;&gt;"",D127&lt;&gt;""),C127-D127,0)</f>
        <v>0</v>
      </c>
      <c r="F127" s="240" t="str">
        <f t="shared" si="121"/>
        <v/>
      </c>
      <c r="G127" s="93" t="str">
        <f t="shared" si="122"/>
        <v/>
      </c>
      <c r="H127" s="93">
        <f t="shared" si="123"/>
        <v>0</v>
      </c>
      <c r="I127" s="93">
        <f t="shared" si="124"/>
        <v>0</v>
      </c>
      <c r="J127" s="93">
        <f t="shared" si="125"/>
        <v>0</v>
      </c>
      <c r="K127" s="93">
        <f t="shared" si="126"/>
        <v>0</v>
      </c>
      <c r="L127" s="262">
        <f t="shared" si="136"/>
        <v>0</v>
      </c>
      <c r="M127" s="240" t="str">
        <f t="shared" si="127"/>
        <v/>
      </c>
      <c r="N127" s="93" t="str">
        <f t="shared" si="128"/>
        <v/>
      </c>
      <c r="O127" s="93">
        <f t="shared" si="129"/>
        <v>0</v>
      </c>
      <c r="P127" s="93">
        <f t="shared" si="130"/>
        <v>0</v>
      </c>
      <c r="Q127" s="93">
        <f t="shared" si="131"/>
        <v>0</v>
      </c>
      <c r="R127" s="22">
        <f t="shared" si="132"/>
        <v>0</v>
      </c>
      <c r="S127" s="266">
        <f t="shared" si="137"/>
        <v>0</v>
      </c>
      <c r="T127" s="150">
        <f t="shared" si="138"/>
        <v>0</v>
      </c>
      <c r="U127" s="129">
        <f t="shared" si="141"/>
        <v>0</v>
      </c>
      <c r="V127" s="151" t="str">
        <f t="shared" si="142"/>
        <v/>
      </c>
      <c r="W127" s="292" t="str">
        <f t="shared" si="133"/>
        <v/>
      </c>
      <c r="X127" s="293" t="str">
        <f t="shared" si="139"/>
        <v/>
      </c>
      <c r="Y127" s="289" t="str">
        <f>+IF(AND(SUM(L128:$L$138)=0,SUM(S128:$S$138)=0,OR(L127&lt;&gt;0,S127&lt;&gt;0)),W127,"")</f>
        <v/>
      </c>
      <c r="Z127" s="126"/>
      <c r="AA127" s="93"/>
      <c r="AC127" s="5" t="e">
        <f t="shared" si="119"/>
        <v>#N/A</v>
      </c>
      <c r="AD127" s="86" t="str">
        <f t="shared" si="120"/>
        <v/>
      </c>
      <c r="AE127" s="5"/>
      <c r="AF127" s="93"/>
      <c r="AG127" s="93"/>
      <c r="AH127" s="93"/>
      <c r="AI127" s="93"/>
      <c r="AJ127" s="93"/>
      <c r="AK127" s="93"/>
      <c r="AL127" s="93"/>
      <c r="AM127" s="93"/>
      <c r="AN127" s="93"/>
      <c r="AO127" s="86"/>
      <c r="AP127" s="93"/>
    </row>
    <row r="128" spans="1:42" ht="21">
      <c r="A128" s="78"/>
      <c r="B128" s="5" t="str">
        <f t="shared" si="140"/>
        <v/>
      </c>
      <c r="C128" s="275" t="str">
        <f>+IF(AC94&lt;&gt;MIN(AC94:$AC$105),AC94,"")</f>
        <v/>
      </c>
      <c r="D128" s="127" t="str">
        <f>+AC95</f>
        <v/>
      </c>
      <c r="E128" s="93">
        <f t="shared" si="145"/>
        <v>0</v>
      </c>
      <c r="F128" s="240" t="str">
        <f t="shared" si="121"/>
        <v/>
      </c>
      <c r="G128" s="93" t="str">
        <f t="shared" si="122"/>
        <v/>
      </c>
      <c r="H128" s="93">
        <f t="shared" si="123"/>
        <v>0</v>
      </c>
      <c r="I128" s="93">
        <f t="shared" si="124"/>
        <v>0</v>
      </c>
      <c r="J128" s="93">
        <f t="shared" si="125"/>
        <v>0</v>
      </c>
      <c r="K128" s="93">
        <f t="shared" si="126"/>
        <v>0</v>
      </c>
      <c r="L128" s="262">
        <f t="shared" si="136"/>
        <v>0</v>
      </c>
      <c r="M128" s="240" t="str">
        <f t="shared" si="127"/>
        <v/>
      </c>
      <c r="N128" s="93" t="str">
        <f t="shared" si="128"/>
        <v/>
      </c>
      <c r="O128" s="93">
        <f t="shared" si="129"/>
        <v>0</v>
      </c>
      <c r="P128" s="93">
        <f t="shared" si="130"/>
        <v>0</v>
      </c>
      <c r="Q128" s="93">
        <f t="shared" si="131"/>
        <v>0</v>
      </c>
      <c r="R128" s="22">
        <f t="shared" si="132"/>
        <v>0</v>
      </c>
      <c r="S128" s="266">
        <f t="shared" si="137"/>
        <v>0</v>
      </c>
      <c r="T128" s="150">
        <f t="shared" si="138"/>
        <v>0</v>
      </c>
      <c r="U128" s="129">
        <f t="shared" si="141"/>
        <v>0</v>
      </c>
      <c r="V128" s="151" t="str">
        <f t="shared" si="142"/>
        <v/>
      </c>
      <c r="W128" s="292" t="str">
        <f t="shared" si="133"/>
        <v/>
      </c>
      <c r="X128" s="293" t="str">
        <f t="shared" si="139"/>
        <v/>
      </c>
      <c r="Y128" s="289" t="str">
        <f>+IF(AND(SUM(L129:$L$138)=0,SUM(S129:$S$138)=0,OR(L128&lt;&gt;0,S128&lt;&gt;0)),W128,"")</f>
        <v/>
      </c>
      <c r="Z128" s="126"/>
      <c r="AA128" s="93"/>
      <c r="AC128" s="5" t="e">
        <f t="shared" si="119"/>
        <v>#N/A</v>
      </c>
      <c r="AD128" s="86" t="str">
        <f t="shared" si="120"/>
        <v/>
      </c>
      <c r="AE128" s="5"/>
      <c r="AF128" s="93"/>
      <c r="AG128" s="93"/>
      <c r="AH128" s="93"/>
      <c r="AI128" s="93"/>
      <c r="AJ128" s="93"/>
      <c r="AK128" s="93"/>
      <c r="AL128" s="93"/>
      <c r="AM128" s="93"/>
      <c r="AN128" s="93"/>
      <c r="AO128" s="86"/>
      <c r="AP128" s="93"/>
    </row>
    <row r="129" spans="1:104" ht="21">
      <c r="A129" s="78"/>
      <c r="B129" s="5" t="str">
        <f t="shared" si="140"/>
        <v/>
      </c>
      <c r="C129" s="275" t="str">
        <f>+IF(AC95&lt;&gt;MIN(AC95:$AC$105),AC95,"")</f>
        <v/>
      </c>
      <c r="D129" s="127" t="str">
        <f t="shared" ref="D129:D138" si="146">+AC96</f>
        <v/>
      </c>
      <c r="E129" s="93">
        <f t="shared" si="145"/>
        <v>0</v>
      </c>
      <c r="F129" s="240" t="str">
        <f t="shared" si="121"/>
        <v/>
      </c>
      <c r="G129" s="93" t="str">
        <f t="shared" si="122"/>
        <v/>
      </c>
      <c r="H129" s="93">
        <f t="shared" si="123"/>
        <v>0</v>
      </c>
      <c r="I129" s="93">
        <f t="shared" si="124"/>
        <v>0</v>
      </c>
      <c r="J129" s="93">
        <f t="shared" si="125"/>
        <v>0</v>
      </c>
      <c r="K129" s="93">
        <f t="shared" si="126"/>
        <v>0</v>
      </c>
      <c r="L129" s="262">
        <f t="shared" si="136"/>
        <v>0</v>
      </c>
      <c r="M129" s="240" t="str">
        <f t="shared" si="127"/>
        <v/>
      </c>
      <c r="N129" s="93" t="str">
        <f t="shared" si="128"/>
        <v/>
      </c>
      <c r="O129" s="93">
        <f t="shared" si="129"/>
        <v>0</v>
      </c>
      <c r="P129" s="93">
        <f t="shared" si="130"/>
        <v>0</v>
      </c>
      <c r="Q129" s="93">
        <f t="shared" si="131"/>
        <v>0</v>
      </c>
      <c r="R129" s="22">
        <f t="shared" si="132"/>
        <v>0</v>
      </c>
      <c r="S129" s="266">
        <f t="shared" si="137"/>
        <v>0</v>
      </c>
      <c r="T129" s="150">
        <f t="shared" si="138"/>
        <v>0</v>
      </c>
      <c r="U129" s="129">
        <f t="shared" si="141"/>
        <v>0</v>
      </c>
      <c r="V129" s="151" t="str">
        <f t="shared" si="142"/>
        <v/>
      </c>
      <c r="W129" s="292" t="str">
        <f t="shared" si="133"/>
        <v/>
      </c>
      <c r="X129" s="293" t="str">
        <f t="shared" si="139"/>
        <v/>
      </c>
      <c r="Y129" s="289" t="str">
        <f>+IF(AND(SUM(L130:$L$138)=0,SUM(S130:$S$138)=0,OR(L129&lt;&gt;0,S129&lt;&gt;0)),W129,"")</f>
        <v/>
      </c>
      <c r="Z129" s="126"/>
      <c r="AA129" s="93"/>
      <c r="AC129" s="5" t="e">
        <f t="shared" si="119"/>
        <v>#N/A</v>
      </c>
      <c r="AD129" s="86" t="str">
        <f t="shared" si="120"/>
        <v/>
      </c>
      <c r="AE129" s="5"/>
      <c r="AF129" s="93"/>
      <c r="AG129" s="93"/>
      <c r="AH129" s="93"/>
      <c r="AI129" s="93"/>
      <c r="AJ129" s="93"/>
      <c r="AK129" s="93"/>
      <c r="AL129" s="93"/>
      <c r="AM129" s="93"/>
      <c r="AN129" s="93"/>
      <c r="AO129" s="86"/>
      <c r="AP129" s="93"/>
    </row>
    <row r="130" spans="1:104" ht="21">
      <c r="A130" s="78"/>
      <c r="B130" s="5" t="str">
        <f t="shared" si="140"/>
        <v/>
      </c>
      <c r="C130" s="275" t="str">
        <f>+IF(AC96&lt;&gt;MIN(AC96:$AC$105),AC96,"")</f>
        <v/>
      </c>
      <c r="D130" s="127" t="str">
        <f t="shared" si="146"/>
        <v/>
      </c>
      <c r="E130" s="93">
        <f t="shared" si="145"/>
        <v>0</v>
      </c>
      <c r="F130" s="240" t="str">
        <f t="shared" si="121"/>
        <v/>
      </c>
      <c r="G130" s="93" t="str">
        <f t="shared" si="122"/>
        <v/>
      </c>
      <c r="H130" s="93">
        <f t="shared" si="123"/>
        <v>0</v>
      </c>
      <c r="I130" s="93">
        <f t="shared" si="124"/>
        <v>0</v>
      </c>
      <c r="J130" s="93">
        <f t="shared" si="125"/>
        <v>0</v>
      </c>
      <c r="K130" s="93">
        <f t="shared" si="126"/>
        <v>0</v>
      </c>
      <c r="L130" s="262">
        <f t="shared" si="136"/>
        <v>0</v>
      </c>
      <c r="M130" s="240" t="str">
        <f t="shared" si="127"/>
        <v/>
      </c>
      <c r="N130" s="93" t="str">
        <f t="shared" si="128"/>
        <v/>
      </c>
      <c r="O130" s="93">
        <f t="shared" si="129"/>
        <v>0</v>
      </c>
      <c r="P130" s="93">
        <f t="shared" si="130"/>
        <v>0</v>
      </c>
      <c r="Q130" s="93">
        <f t="shared" si="131"/>
        <v>0</v>
      </c>
      <c r="R130" s="22">
        <f t="shared" si="132"/>
        <v>0</v>
      </c>
      <c r="S130" s="266">
        <f t="shared" si="137"/>
        <v>0</v>
      </c>
      <c r="T130" s="150">
        <f t="shared" si="138"/>
        <v>0</v>
      </c>
      <c r="U130" s="129">
        <f t="shared" si="141"/>
        <v>0</v>
      </c>
      <c r="V130" s="151" t="str">
        <f t="shared" si="142"/>
        <v/>
      </c>
      <c r="W130" s="292" t="str">
        <f t="shared" si="133"/>
        <v/>
      </c>
      <c r="X130" s="293" t="str">
        <f t="shared" si="139"/>
        <v/>
      </c>
      <c r="Y130" s="289" t="str">
        <f>+IF(AND(SUM(L131:$L$138)=0,SUM(S131:$S$138)=0,OR(L130&lt;&gt;0,S130&lt;&gt;0)),W130,"")</f>
        <v/>
      </c>
      <c r="Z130" s="126"/>
      <c r="AA130" s="93"/>
      <c r="AC130" s="5" t="e">
        <f t="shared" si="119"/>
        <v>#N/A</v>
      </c>
      <c r="AD130" s="86" t="str">
        <f t="shared" si="120"/>
        <v/>
      </c>
      <c r="AE130" s="5"/>
      <c r="AF130" s="93"/>
      <c r="AG130" s="93"/>
      <c r="AH130" s="93"/>
      <c r="AI130" s="93"/>
      <c r="AJ130" s="93"/>
      <c r="AK130" s="93"/>
      <c r="AL130" s="93"/>
      <c r="AM130" s="93"/>
      <c r="AN130" s="93"/>
      <c r="AO130" s="86"/>
      <c r="AP130" s="93"/>
    </row>
    <row r="131" spans="1:104" ht="21">
      <c r="A131" s="78"/>
      <c r="B131" s="5" t="str">
        <f t="shared" si="140"/>
        <v/>
      </c>
      <c r="C131" s="275" t="str">
        <f>+IF(AC97&lt;&gt;MIN(AC97:$AC$105),AC97,"")</f>
        <v/>
      </c>
      <c r="D131" s="127" t="str">
        <f t="shared" si="146"/>
        <v/>
      </c>
      <c r="E131" s="93">
        <f t="shared" si="145"/>
        <v>0</v>
      </c>
      <c r="F131" s="240" t="str">
        <f t="shared" si="121"/>
        <v/>
      </c>
      <c r="G131" s="93" t="str">
        <f t="shared" si="122"/>
        <v/>
      </c>
      <c r="H131" s="93">
        <f t="shared" si="123"/>
        <v>0</v>
      </c>
      <c r="I131" s="93">
        <f t="shared" si="124"/>
        <v>0</v>
      </c>
      <c r="J131" s="93">
        <f t="shared" si="125"/>
        <v>0</v>
      </c>
      <c r="K131" s="93">
        <f t="shared" si="126"/>
        <v>0</v>
      </c>
      <c r="L131" s="262">
        <f t="shared" si="136"/>
        <v>0</v>
      </c>
      <c r="M131" s="240" t="str">
        <f t="shared" si="127"/>
        <v/>
      </c>
      <c r="N131" s="93" t="str">
        <f t="shared" si="128"/>
        <v/>
      </c>
      <c r="O131" s="93">
        <f t="shared" si="129"/>
        <v>0</v>
      </c>
      <c r="P131" s="93">
        <f t="shared" si="130"/>
        <v>0</v>
      </c>
      <c r="Q131" s="93">
        <f t="shared" si="131"/>
        <v>0</v>
      </c>
      <c r="R131" s="22">
        <f t="shared" si="132"/>
        <v>0</v>
      </c>
      <c r="S131" s="266">
        <f t="shared" si="137"/>
        <v>0</v>
      </c>
      <c r="T131" s="150">
        <f t="shared" si="138"/>
        <v>0</v>
      </c>
      <c r="U131" s="129">
        <f t="shared" si="141"/>
        <v>0</v>
      </c>
      <c r="V131" s="151" t="str">
        <f t="shared" si="142"/>
        <v/>
      </c>
      <c r="W131" s="292" t="str">
        <f t="shared" si="133"/>
        <v/>
      </c>
      <c r="X131" s="293" t="str">
        <f t="shared" si="139"/>
        <v/>
      </c>
      <c r="Y131" s="289" t="str">
        <f>+IF(AND(SUM(L132:$L$138)=0,SUM(S132:$S$138)=0,OR(L131&lt;&gt;0,S131&lt;&gt;0)),W131,"")</f>
        <v/>
      </c>
      <c r="Z131" s="126"/>
      <c r="AA131" s="93"/>
      <c r="AC131" s="5" t="e">
        <f t="shared" si="119"/>
        <v>#N/A</v>
      </c>
      <c r="AD131" s="86" t="str">
        <f t="shared" si="120"/>
        <v/>
      </c>
      <c r="AE131" s="5"/>
      <c r="AF131" s="93"/>
      <c r="AG131" s="93"/>
      <c r="AH131" s="93"/>
      <c r="AI131" s="93"/>
      <c r="AJ131" s="93"/>
      <c r="AK131" s="93"/>
      <c r="AL131" s="93"/>
      <c r="AM131" s="93"/>
      <c r="AN131" s="93"/>
      <c r="AO131" s="86"/>
      <c r="AP131" s="93"/>
    </row>
    <row r="132" spans="1:104" ht="21">
      <c r="A132" s="78"/>
      <c r="B132" s="5" t="str">
        <f t="shared" si="140"/>
        <v/>
      </c>
      <c r="C132" s="275" t="str">
        <f>+IF(AC98&lt;&gt;MIN(AC98:$AC$105),AC98,"")</f>
        <v/>
      </c>
      <c r="D132" s="127" t="str">
        <f t="shared" si="146"/>
        <v/>
      </c>
      <c r="E132" s="93">
        <f t="shared" si="145"/>
        <v>0</v>
      </c>
      <c r="F132" s="240" t="str">
        <f t="shared" si="121"/>
        <v/>
      </c>
      <c r="G132" s="93" t="str">
        <f t="shared" si="122"/>
        <v/>
      </c>
      <c r="H132" s="93">
        <f t="shared" si="123"/>
        <v>0</v>
      </c>
      <c r="I132" s="93">
        <f t="shared" si="124"/>
        <v>0</v>
      </c>
      <c r="J132" s="93">
        <f t="shared" si="125"/>
        <v>0</v>
      </c>
      <c r="K132" s="93">
        <f t="shared" si="126"/>
        <v>0</v>
      </c>
      <c r="L132" s="262">
        <f t="shared" si="136"/>
        <v>0</v>
      </c>
      <c r="M132" s="240" t="str">
        <f t="shared" si="127"/>
        <v/>
      </c>
      <c r="N132" s="93" t="str">
        <f t="shared" si="128"/>
        <v/>
      </c>
      <c r="O132" s="93">
        <f t="shared" si="129"/>
        <v>0</v>
      </c>
      <c r="P132" s="93">
        <f t="shared" si="130"/>
        <v>0</v>
      </c>
      <c r="Q132" s="93">
        <f t="shared" si="131"/>
        <v>0</v>
      </c>
      <c r="R132" s="22">
        <f t="shared" si="132"/>
        <v>0</v>
      </c>
      <c r="S132" s="266">
        <f t="shared" si="137"/>
        <v>0</v>
      </c>
      <c r="T132" s="150">
        <f t="shared" si="138"/>
        <v>0</v>
      </c>
      <c r="U132" s="129">
        <f t="shared" si="141"/>
        <v>0</v>
      </c>
      <c r="V132" s="151" t="str">
        <f t="shared" si="142"/>
        <v/>
      </c>
      <c r="W132" s="292" t="str">
        <f t="shared" si="133"/>
        <v/>
      </c>
      <c r="X132" s="293" t="str">
        <f t="shared" si="139"/>
        <v/>
      </c>
      <c r="Y132" s="289" t="str">
        <f>+IF(AND(SUM(L133:$L$138)=0,SUM(S133:$S$138)=0,OR(L132&lt;&gt;0,S132&lt;&gt;0)),W132,"")</f>
        <v/>
      </c>
      <c r="Z132" s="126"/>
      <c r="AA132" s="93"/>
      <c r="AC132" s="5" t="e">
        <f t="shared" si="119"/>
        <v>#N/A</v>
      </c>
      <c r="AD132" s="86" t="str">
        <f t="shared" si="120"/>
        <v/>
      </c>
      <c r="AE132" s="5"/>
      <c r="AF132" s="93"/>
      <c r="AG132" s="93"/>
      <c r="AH132" s="93"/>
      <c r="AI132" s="93"/>
      <c r="AJ132" s="93"/>
      <c r="AK132" s="93"/>
      <c r="AL132" s="93"/>
      <c r="AM132" s="93"/>
      <c r="AN132" s="93"/>
      <c r="AO132" s="86"/>
      <c r="AP132" s="93"/>
    </row>
    <row r="133" spans="1:104" ht="21">
      <c r="A133" s="78"/>
      <c r="B133" s="5" t="str">
        <f t="shared" si="140"/>
        <v/>
      </c>
      <c r="C133" s="275" t="str">
        <f>+IF(AC99&lt;&gt;MIN(AC99:$AC$105),AC99,"")</f>
        <v/>
      </c>
      <c r="D133" s="127" t="str">
        <f t="shared" si="146"/>
        <v/>
      </c>
      <c r="E133" s="93">
        <f t="shared" si="145"/>
        <v>0</v>
      </c>
      <c r="F133" s="240" t="str">
        <f t="shared" si="121"/>
        <v/>
      </c>
      <c r="G133" s="93" t="str">
        <f t="shared" si="122"/>
        <v/>
      </c>
      <c r="H133" s="93">
        <f t="shared" si="123"/>
        <v>0</v>
      </c>
      <c r="I133" s="93">
        <f t="shared" si="124"/>
        <v>0</v>
      </c>
      <c r="J133" s="93">
        <f t="shared" si="125"/>
        <v>0</v>
      </c>
      <c r="K133" s="93">
        <f t="shared" si="126"/>
        <v>0</v>
      </c>
      <c r="L133" s="262">
        <f t="shared" si="136"/>
        <v>0</v>
      </c>
      <c r="M133" s="240" t="str">
        <f t="shared" si="127"/>
        <v/>
      </c>
      <c r="N133" s="93" t="str">
        <f t="shared" si="128"/>
        <v/>
      </c>
      <c r="O133" s="93">
        <f t="shared" si="129"/>
        <v>0</v>
      </c>
      <c r="P133" s="93">
        <f t="shared" si="130"/>
        <v>0</v>
      </c>
      <c r="Q133" s="93">
        <f t="shared" si="131"/>
        <v>0</v>
      </c>
      <c r="R133" s="22">
        <f t="shared" si="132"/>
        <v>0</v>
      </c>
      <c r="S133" s="266">
        <f t="shared" si="137"/>
        <v>0</v>
      </c>
      <c r="T133" s="150">
        <f t="shared" si="138"/>
        <v>0</v>
      </c>
      <c r="U133" s="129">
        <f t="shared" si="141"/>
        <v>0</v>
      </c>
      <c r="V133" s="151" t="str">
        <f t="shared" si="142"/>
        <v/>
      </c>
      <c r="W133" s="292" t="str">
        <f t="shared" si="133"/>
        <v/>
      </c>
      <c r="X133" s="293" t="str">
        <f t="shared" si="139"/>
        <v/>
      </c>
      <c r="Y133" s="289" t="str">
        <f>+IF(AND(SUM(L134:$L$138)=0,SUM(S134:$S$138)=0,OR(L133&lt;&gt;0,S133&lt;&gt;0)),W133,"")</f>
        <v/>
      </c>
      <c r="Z133" s="126"/>
      <c r="AA133" s="93"/>
      <c r="AC133" s="5" t="e">
        <f t="shared" si="119"/>
        <v>#N/A</v>
      </c>
      <c r="AD133" s="86" t="str">
        <f t="shared" si="120"/>
        <v/>
      </c>
      <c r="AE133" s="5"/>
      <c r="AF133" s="93"/>
      <c r="AG133" s="93"/>
      <c r="AH133" s="93"/>
      <c r="AI133" s="93"/>
      <c r="AJ133" s="93"/>
      <c r="AK133" s="93"/>
      <c r="AL133" s="93"/>
      <c r="AM133" s="93"/>
      <c r="AN133" s="93" t="str">
        <f>+IF(AND(E149&lt;&gt;0,E149&lt;&gt;"",$L$63&lt;&gt;0),D66,"")</f>
        <v/>
      </c>
      <c r="AO133" s="86"/>
      <c r="AP133" s="93"/>
    </row>
    <row r="134" spans="1:104" ht="21">
      <c r="A134" s="78"/>
      <c r="B134" s="5" t="str">
        <f t="shared" si="140"/>
        <v/>
      </c>
      <c r="C134" s="275" t="str">
        <f>+IF(AC100&lt;&gt;MIN(AC100:$AC$105),AC100,"")</f>
        <v/>
      </c>
      <c r="D134" s="127" t="str">
        <f t="shared" si="146"/>
        <v/>
      </c>
      <c r="E134" s="93">
        <f t="shared" si="145"/>
        <v>0</v>
      </c>
      <c r="F134" s="240" t="str">
        <f t="shared" si="121"/>
        <v/>
      </c>
      <c r="G134" s="93" t="str">
        <f t="shared" si="122"/>
        <v/>
      </c>
      <c r="H134" s="93">
        <f t="shared" si="123"/>
        <v>0</v>
      </c>
      <c r="I134" s="93">
        <f t="shared" si="124"/>
        <v>0</v>
      </c>
      <c r="J134" s="93">
        <f t="shared" si="125"/>
        <v>0</v>
      </c>
      <c r="K134" s="93">
        <f t="shared" si="126"/>
        <v>0</v>
      </c>
      <c r="L134" s="262">
        <f t="shared" si="136"/>
        <v>0</v>
      </c>
      <c r="M134" s="240" t="str">
        <f t="shared" si="127"/>
        <v/>
      </c>
      <c r="N134" s="93" t="str">
        <f t="shared" si="128"/>
        <v/>
      </c>
      <c r="O134" s="93">
        <f t="shared" si="129"/>
        <v>0</v>
      </c>
      <c r="P134" s="93">
        <f t="shared" si="130"/>
        <v>0</v>
      </c>
      <c r="Q134" s="93">
        <f t="shared" si="131"/>
        <v>0</v>
      </c>
      <c r="R134" s="22">
        <f t="shared" si="132"/>
        <v>0</v>
      </c>
      <c r="S134" s="266">
        <f t="shared" si="137"/>
        <v>0</v>
      </c>
      <c r="T134" s="150">
        <f t="shared" si="138"/>
        <v>0</v>
      </c>
      <c r="U134" s="129">
        <f t="shared" si="141"/>
        <v>0</v>
      </c>
      <c r="V134" s="151" t="str">
        <f t="shared" si="142"/>
        <v/>
      </c>
      <c r="W134" s="292" t="str">
        <f t="shared" si="133"/>
        <v/>
      </c>
      <c r="X134" s="293" t="str">
        <f t="shared" si="139"/>
        <v/>
      </c>
      <c r="Y134" s="289" t="str">
        <f>+IF(AND(SUM(L135:$L$138)=0,SUM(S135:$S$138)=0,OR(L134&lt;&gt;0,S134&lt;&gt;0)),W134,"")</f>
        <v/>
      </c>
      <c r="Z134" s="126"/>
      <c r="AA134" s="93"/>
      <c r="AC134" s="5" t="e">
        <f t="shared" si="119"/>
        <v>#N/A</v>
      </c>
      <c r="AD134" s="86" t="str">
        <f t="shared" si="120"/>
        <v/>
      </c>
      <c r="AE134" s="5"/>
      <c r="AF134" s="93"/>
      <c r="AG134" s="93"/>
      <c r="AH134" s="93"/>
      <c r="AI134" s="93"/>
      <c r="AJ134" s="93"/>
      <c r="AK134" s="93"/>
      <c r="AL134" s="93"/>
      <c r="AM134" s="93"/>
      <c r="AN134" s="93"/>
      <c r="AO134" s="86"/>
      <c r="AP134" s="93"/>
    </row>
    <row r="135" spans="1:104" ht="21">
      <c r="A135" s="78"/>
      <c r="B135" s="5" t="str">
        <f t="shared" si="140"/>
        <v/>
      </c>
      <c r="C135" s="275" t="str">
        <f>+IF(AC101&lt;&gt;MIN(AC101:$AC$105),AC101,"")</f>
        <v/>
      </c>
      <c r="D135" s="127" t="str">
        <f t="shared" si="146"/>
        <v/>
      </c>
      <c r="E135" s="93">
        <f t="shared" ref="E135:E138" si="147">+IF(OR(C135&lt;&gt;"",D135&lt;&gt;""),C135-D135,0)</f>
        <v>0</v>
      </c>
      <c r="F135" s="240" t="str">
        <f t="shared" si="121"/>
        <v/>
      </c>
      <c r="G135" s="93" t="str">
        <f t="shared" si="122"/>
        <v/>
      </c>
      <c r="H135" s="93">
        <f t="shared" si="123"/>
        <v>0</v>
      </c>
      <c r="I135" s="93">
        <f t="shared" si="124"/>
        <v>0</v>
      </c>
      <c r="J135" s="93">
        <f t="shared" si="125"/>
        <v>0</v>
      </c>
      <c r="K135" s="93">
        <f t="shared" si="126"/>
        <v>0</v>
      </c>
      <c r="L135" s="262">
        <f t="shared" si="136"/>
        <v>0</v>
      </c>
      <c r="M135" s="240" t="str">
        <f t="shared" si="127"/>
        <v/>
      </c>
      <c r="N135" s="93" t="str">
        <f t="shared" si="128"/>
        <v/>
      </c>
      <c r="O135" s="93">
        <f t="shared" si="129"/>
        <v>0</v>
      </c>
      <c r="P135" s="93">
        <f t="shared" si="130"/>
        <v>0</v>
      </c>
      <c r="Q135" s="93">
        <f t="shared" si="131"/>
        <v>0</v>
      </c>
      <c r="R135" s="22">
        <f t="shared" si="132"/>
        <v>0</v>
      </c>
      <c r="S135" s="266">
        <f t="shared" si="137"/>
        <v>0</v>
      </c>
      <c r="T135" s="150">
        <f t="shared" si="138"/>
        <v>0</v>
      </c>
      <c r="U135" s="129">
        <f t="shared" si="141"/>
        <v>0</v>
      </c>
      <c r="V135" s="151" t="str">
        <f t="shared" si="142"/>
        <v/>
      </c>
      <c r="W135" s="292" t="str">
        <f t="shared" si="133"/>
        <v/>
      </c>
      <c r="X135" s="293" t="str">
        <f t="shared" si="139"/>
        <v/>
      </c>
      <c r="Y135" s="289" t="str">
        <f>+IF(AND(SUM(L136:$L$138)=0,SUM(S136:$S$138)=0,OR(L135&lt;&gt;0,S135&lt;&gt;0)),W135,"")</f>
        <v/>
      </c>
      <c r="Z135" s="126"/>
      <c r="AA135" s="93"/>
      <c r="AC135" s="5" t="e">
        <f t="shared" si="119"/>
        <v>#N/A</v>
      </c>
      <c r="AD135" s="86" t="str">
        <f t="shared" si="120"/>
        <v/>
      </c>
      <c r="AE135" s="5"/>
      <c r="AF135" s="93"/>
      <c r="AG135" s="93"/>
      <c r="AH135" s="93"/>
      <c r="AI135" s="93"/>
      <c r="AJ135" s="93"/>
      <c r="AK135" s="93"/>
      <c r="AL135" s="93"/>
      <c r="AM135" s="93"/>
      <c r="AN135" s="93"/>
      <c r="AO135" s="86"/>
      <c r="AP135" s="93"/>
    </row>
    <row r="136" spans="1:104" ht="21">
      <c r="A136" s="78"/>
      <c r="B136" s="5" t="str">
        <f t="shared" si="140"/>
        <v/>
      </c>
      <c r="C136" s="275" t="str">
        <f>+IF(AC102&lt;&gt;MIN(AC102:$AC$105),AC102,"")</f>
        <v/>
      </c>
      <c r="D136" s="127" t="str">
        <f t="shared" si="146"/>
        <v/>
      </c>
      <c r="E136" s="93">
        <f t="shared" si="147"/>
        <v>0</v>
      </c>
      <c r="F136" s="240" t="str">
        <f t="shared" si="121"/>
        <v/>
      </c>
      <c r="G136" s="93" t="str">
        <f t="shared" si="122"/>
        <v/>
      </c>
      <c r="H136" s="93">
        <f t="shared" si="123"/>
        <v>0</v>
      </c>
      <c r="I136" s="93">
        <f t="shared" si="124"/>
        <v>0</v>
      </c>
      <c r="J136" s="93">
        <f t="shared" si="125"/>
        <v>0</v>
      </c>
      <c r="K136" s="93">
        <f t="shared" si="126"/>
        <v>0</v>
      </c>
      <c r="L136" s="262">
        <f t="shared" si="136"/>
        <v>0</v>
      </c>
      <c r="M136" s="240" t="str">
        <f t="shared" si="127"/>
        <v/>
      </c>
      <c r="N136" s="93" t="str">
        <f t="shared" si="128"/>
        <v/>
      </c>
      <c r="O136" s="93">
        <f t="shared" si="129"/>
        <v>0</v>
      </c>
      <c r="P136" s="93">
        <f t="shared" si="130"/>
        <v>0</v>
      </c>
      <c r="Q136" s="93">
        <f t="shared" si="131"/>
        <v>0</v>
      </c>
      <c r="R136" s="22">
        <f t="shared" si="132"/>
        <v>0</v>
      </c>
      <c r="S136" s="266">
        <f t="shared" si="137"/>
        <v>0</v>
      </c>
      <c r="T136" s="150">
        <f t="shared" si="138"/>
        <v>0</v>
      </c>
      <c r="U136" s="129">
        <f t="shared" si="141"/>
        <v>0</v>
      </c>
      <c r="V136" s="151" t="str">
        <f t="shared" si="142"/>
        <v/>
      </c>
      <c r="W136" s="292" t="str">
        <f t="shared" si="133"/>
        <v/>
      </c>
      <c r="X136" s="293" t="str">
        <f t="shared" si="139"/>
        <v/>
      </c>
      <c r="Y136" s="289" t="str">
        <f>+IF(AND(SUM(L137:$L$138)=0,SUM(S137:$S$138)=0,OR(L136&lt;&gt;0,S136&lt;&gt;0)),W136,"")</f>
        <v/>
      </c>
      <c r="Z136" s="126"/>
      <c r="AA136" s="93"/>
      <c r="AC136" s="5" t="e">
        <f t="shared" si="119"/>
        <v>#N/A</v>
      </c>
      <c r="AD136" s="86" t="str">
        <f t="shared" si="120"/>
        <v/>
      </c>
      <c r="AE136" s="5"/>
      <c r="AF136" s="93"/>
      <c r="AG136" s="93"/>
      <c r="AH136" s="93"/>
      <c r="AI136" s="93"/>
      <c r="AJ136" s="93"/>
      <c r="AK136" s="93"/>
      <c r="AL136" s="93"/>
      <c r="AM136" s="93"/>
      <c r="AN136" s="93"/>
      <c r="AO136" s="86"/>
      <c r="AP136" s="93"/>
    </row>
    <row r="137" spans="1:104" ht="21">
      <c r="A137" s="78"/>
      <c r="B137" s="5" t="str">
        <f t="shared" si="140"/>
        <v/>
      </c>
      <c r="C137" s="275" t="str">
        <f>+IF(AC103&lt;&gt;MIN(AC103:$AC$105),AC103,"")</f>
        <v/>
      </c>
      <c r="D137" s="127" t="str">
        <f t="shared" si="146"/>
        <v/>
      </c>
      <c r="E137" s="93">
        <f t="shared" si="147"/>
        <v>0</v>
      </c>
      <c r="F137" s="240" t="str">
        <f t="shared" si="121"/>
        <v/>
      </c>
      <c r="G137" s="93" t="str">
        <f t="shared" si="122"/>
        <v/>
      </c>
      <c r="H137" s="93">
        <f t="shared" si="123"/>
        <v>0</v>
      </c>
      <c r="I137" s="93">
        <f t="shared" si="124"/>
        <v>0</v>
      </c>
      <c r="J137" s="93">
        <f t="shared" si="125"/>
        <v>0</v>
      </c>
      <c r="K137" s="93">
        <f t="shared" si="126"/>
        <v>0</v>
      </c>
      <c r="L137" s="262">
        <f t="shared" si="136"/>
        <v>0</v>
      </c>
      <c r="M137" s="240" t="str">
        <f t="shared" si="127"/>
        <v/>
      </c>
      <c r="N137" s="93" t="str">
        <f t="shared" si="128"/>
        <v/>
      </c>
      <c r="O137" s="93">
        <f t="shared" si="129"/>
        <v>0</v>
      </c>
      <c r="P137" s="93">
        <f t="shared" si="130"/>
        <v>0</v>
      </c>
      <c r="Q137" s="93">
        <f t="shared" si="131"/>
        <v>0</v>
      </c>
      <c r="R137" s="22">
        <f t="shared" si="132"/>
        <v>0</v>
      </c>
      <c r="S137" s="266">
        <f t="shared" si="137"/>
        <v>0</v>
      </c>
      <c r="T137" s="150">
        <f t="shared" si="138"/>
        <v>0</v>
      </c>
      <c r="U137" s="129">
        <f t="shared" si="141"/>
        <v>0</v>
      </c>
      <c r="V137" s="151" t="str">
        <f t="shared" si="142"/>
        <v/>
      </c>
      <c r="W137" s="292" t="str">
        <f t="shared" si="133"/>
        <v/>
      </c>
      <c r="X137" s="293" t="str">
        <f t="shared" si="139"/>
        <v/>
      </c>
      <c r="Y137" s="289" t="str">
        <f>+IF(AND(SUM(L138:$L$138)=0,SUM(S138:$S$138)=0,OR(L137&lt;&gt;0,S137&lt;&gt;0)),W137,"")</f>
        <v/>
      </c>
      <c r="Z137" s="126"/>
      <c r="AA137" s="93"/>
      <c r="AC137" s="5" t="e">
        <f t="shared" si="119"/>
        <v>#N/A</v>
      </c>
      <c r="AD137" s="86" t="str">
        <f t="shared" si="120"/>
        <v/>
      </c>
      <c r="AE137" s="5"/>
      <c r="AF137" s="93"/>
      <c r="AG137" s="93"/>
      <c r="AH137" s="93"/>
      <c r="AI137" s="93"/>
      <c r="AJ137" s="93"/>
      <c r="AK137" s="93"/>
      <c r="AL137" s="93"/>
      <c r="AM137" s="93"/>
      <c r="AN137" s="93"/>
      <c r="AO137" s="86"/>
      <c r="AP137" s="93"/>
    </row>
    <row r="138" spans="1:104" ht="21">
      <c r="A138" s="78"/>
      <c r="B138" s="38" t="str">
        <f t="shared" si="140"/>
        <v/>
      </c>
      <c r="C138" s="276" t="str">
        <f>+IF(AC104&lt;&gt;MIN(AC104:$AC$105),AC104,"")</f>
        <v/>
      </c>
      <c r="D138" s="277" t="str">
        <f t="shared" si="146"/>
        <v/>
      </c>
      <c r="E138" s="82">
        <f t="shared" si="147"/>
        <v>0</v>
      </c>
      <c r="F138" s="242" t="str">
        <f t="shared" si="121"/>
        <v/>
      </c>
      <c r="G138" s="243" t="str">
        <f t="shared" si="122"/>
        <v/>
      </c>
      <c r="H138" s="243">
        <f t="shared" si="123"/>
        <v>0</v>
      </c>
      <c r="I138" s="243">
        <f t="shared" si="124"/>
        <v>0</v>
      </c>
      <c r="J138" s="243">
        <f t="shared" si="125"/>
        <v>0</v>
      </c>
      <c r="K138" s="243">
        <f t="shared" si="126"/>
        <v>0</v>
      </c>
      <c r="L138" s="263">
        <f t="shared" si="136"/>
        <v>0</v>
      </c>
      <c r="M138" s="269" t="str">
        <f t="shared" si="127"/>
        <v/>
      </c>
      <c r="N138" s="24" t="str">
        <f t="shared" si="128"/>
        <v/>
      </c>
      <c r="O138" s="24">
        <f t="shared" si="129"/>
        <v>0</v>
      </c>
      <c r="P138" s="24">
        <f t="shared" si="130"/>
        <v>0</v>
      </c>
      <c r="Q138" s="24">
        <f t="shared" si="131"/>
        <v>0</v>
      </c>
      <c r="R138" s="23">
        <f t="shared" si="132"/>
        <v>0</v>
      </c>
      <c r="S138" s="267">
        <f t="shared" si="137"/>
        <v>0</v>
      </c>
      <c r="T138" s="174">
        <f t="shared" si="138"/>
        <v>0</v>
      </c>
      <c r="U138" s="175">
        <f t="shared" si="141"/>
        <v>0</v>
      </c>
      <c r="V138" s="169" t="str">
        <f t="shared" si="142"/>
        <v/>
      </c>
      <c r="W138" s="296" t="str">
        <f t="shared" si="133"/>
        <v/>
      </c>
      <c r="X138" s="297" t="str">
        <f>+D138</f>
        <v/>
      </c>
      <c r="Y138" s="289" t="str">
        <f>+IF(AND(SUM(L$138:$L139)=0,SUM(S$138:$S139)=0,OR(L138&lt;&gt;0,S138&lt;&gt;0)),W138,"")</f>
        <v/>
      </c>
      <c r="Z138" s="126"/>
      <c r="AA138" s="93"/>
      <c r="AC138" s="6" t="e">
        <f t="shared" si="119"/>
        <v>#N/A</v>
      </c>
      <c r="AD138" s="75" t="str">
        <f t="shared" si="120"/>
        <v/>
      </c>
      <c r="AE138" s="5"/>
      <c r="AF138" s="93"/>
      <c r="AG138" s="93"/>
      <c r="AH138" s="93"/>
      <c r="AI138" s="93"/>
      <c r="AJ138" s="93"/>
      <c r="AK138" s="93"/>
      <c r="AL138" s="93"/>
      <c r="AM138" s="93"/>
      <c r="AN138" s="93"/>
      <c r="AO138" s="86"/>
      <c r="AP138" s="93"/>
    </row>
    <row r="139" spans="1:104" ht="21">
      <c r="A139" s="78"/>
      <c r="B139" s="31"/>
      <c r="C139" s="126"/>
      <c r="D139" s="126"/>
      <c r="E139" s="93"/>
      <c r="F139" s="93"/>
      <c r="G139" s="93"/>
      <c r="H139" s="93"/>
      <c r="I139" s="93"/>
      <c r="J139" s="93"/>
      <c r="K139" s="93"/>
      <c r="L139" s="126"/>
      <c r="M139" s="93"/>
      <c r="N139" s="93"/>
      <c r="O139" s="93"/>
      <c r="P139" s="93"/>
      <c r="Q139" s="93"/>
      <c r="R139" s="93"/>
      <c r="S139" s="93"/>
      <c r="T139" s="93"/>
      <c r="U139" s="93"/>
      <c r="V139" s="93"/>
      <c r="W139" s="93"/>
      <c r="X139" s="93"/>
      <c r="Y139" s="35"/>
      <c r="Z139" s="93"/>
      <c r="AA139" s="93"/>
      <c r="AC139" s="93" t="e">
        <f t="shared" si="119"/>
        <v>#N/A</v>
      </c>
      <c r="AD139" s="93"/>
      <c r="AE139" s="5"/>
      <c r="AF139" s="93"/>
      <c r="AG139" s="93"/>
      <c r="AH139" s="93"/>
      <c r="AI139" s="93"/>
      <c r="AJ139" s="93"/>
      <c r="AK139" s="93"/>
      <c r="AL139" s="93"/>
      <c r="AM139" s="93"/>
      <c r="AN139" s="93"/>
      <c r="AO139" s="86"/>
    </row>
    <row r="140" spans="1:104">
      <c r="A140" s="78"/>
      <c r="B140" s="6"/>
      <c r="C140" s="7"/>
      <c r="D140" s="7"/>
      <c r="E140" s="7"/>
      <c r="F140" s="7"/>
      <c r="G140" s="7"/>
      <c r="H140" s="7"/>
      <c r="I140" s="7"/>
      <c r="J140" s="7"/>
      <c r="K140" s="7"/>
      <c r="L140" s="7"/>
      <c r="M140" s="7"/>
      <c r="N140" s="7"/>
      <c r="O140" s="7"/>
      <c r="P140" s="7"/>
      <c r="Q140" s="7"/>
      <c r="R140" s="7"/>
      <c r="S140" s="7"/>
      <c r="T140" s="7"/>
      <c r="U140" s="7"/>
      <c r="V140" s="7"/>
      <c r="W140" s="7"/>
      <c r="X140" s="7"/>
      <c r="Y140" s="7"/>
      <c r="Z140" s="7"/>
      <c r="AA140" s="7"/>
      <c r="AB140" s="7"/>
      <c r="AC140" s="7"/>
      <c r="AD140" s="7"/>
      <c r="AE140" s="6"/>
      <c r="AF140" s="7"/>
      <c r="AG140" s="7"/>
      <c r="AH140" s="7"/>
      <c r="AI140" s="7"/>
      <c r="AJ140" s="7"/>
      <c r="AK140" s="7"/>
      <c r="AL140" s="7"/>
      <c r="AM140" s="7"/>
      <c r="AN140" s="7"/>
      <c r="AO140" s="75"/>
    </row>
    <row r="141" spans="1:104">
      <c r="A141" s="77"/>
      <c r="B141" s="77"/>
      <c r="C141" s="77"/>
      <c r="D141" s="77"/>
      <c r="E141" s="77"/>
      <c r="F141" s="77"/>
      <c r="G141" s="77"/>
      <c r="H141" s="77"/>
      <c r="I141" s="77"/>
      <c r="J141" s="77"/>
      <c r="K141" s="77"/>
      <c r="L141" s="77"/>
      <c r="M141" s="77"/>
      <c r="N141" s="77"/>
      <c r="O141" s="77"/>
      <c r="P141" s="77"/>
      <c r="Q141" s="77"/>
      <c r="R141" s="77"/>
      <c r="S141" s="77"/>
      <c r="T141" s="77"/>
      <c r="U141" s="77"/>
      <c r="V141" s="92"/>
      <c r="W141" s="77"/>
      <c r="X141" s="77"/>
      <c r="Y141" s="77"/>
      <c r="Z141" s="77"/>
      <c r="AA141" s="77"/>
      <c r="AB141" s="77"/>
      <c r="AC141" s="77"/>
      <c r="AD141" s="77"/>
      <c r="AE141" s="77"/>
      <c r="AF141" s="77"/>
      <c r="AN141" s="42"/>
    </row>
    <row r="142" spans="1:104">
      <c r="A142" s="77"/>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43"/>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85"/>
      <c r="BL142" s="81"/>
      <c r="BM142" s="81"/>
      <c r="BN142" s="81"/>
      <c r="BO142" s="81"/>
      <c r="BP142" s="81"/>
      <c r="BQ142" s="81"/>
      <c r="BR142" s="81"/>
      <c r="BS142" s="81"/>
      <c r="BT142" s="81"/>
      <c r="BU142" s="77"/>
      <c r="BV142" s="77"/>
      <c r="BW142" s="77"/>
      <c r="BX142" s="77"/>
      <c r="BY142" s="77"/>
      <c r="BZ142" s="77"/>
    </row>
    <row r="143" spans="1:104" s="36" customFormat="1" ht="17.25" customHeight="1">
      <c r="A143" s="77"/>
      <c r="B143" s="117" t="s">
        <v>59</v>
      </c>
      <c r="C143" s="371"/>
      <c r="D143" s="422" t="s">
        <v>103</v>
      </c>
      <c r="E143" s="422"/>
      <c r="F143" s="422"/>
      <c r="G143" s="422"/>
      <c r="H143" s="422"/>
      <c r="I143" s="422"/>
      <c r="J143" s="422"/>
      <c r="K143" s="422"/>
      <c r="L143" s="422"/>
      <c r="M143" s="422"/>
      <c r="N143" s="422"/>
      <c r="O143" s="422"/>
      <c r="P143" s="422"/>
      <c r="Q143" s="422"/>
      <c r="R143" s="422"/>
      <c r="S143" s="372"/>
      <c r="T143" s="372"/>
      <c r="U143" s="301"/>
      <c r="V143" s="301"/>
      <c r="W143" s="301"/>
      <c r="X143" s="301"/>
      <c r="Y143" s="301"/>
      <c r="Z143" s="301"/>
      <c r="AA143" s="301"/>
      <c r="AB143" s="301"/>
      <c r="AC143" s="301"/>
      <c r="AD143" s="302"/>
      <c r="AE143" s="92"/>
      <c r="AF143" s="92"/>
      <c r="AG143" s="77"/>
      <c r="AH143" s="43"/>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85"/>
      <c r="BL143" s="81"/>
      <c r="BM143" s="81"/>
      <c r="BN143" s="81"/>
      <c r="BO143" s="81"/>
      <c r="BP143" s="81"/>
      <c r="BQ143" s="81"/>
      <c r="BR143" s="81"/>
      <c r="BS143" s="81"/>
      <c r="BT143" s="81"/>
      <c r="BU143" s="77"/>
      <c r="BV143" s="77"/>
      <c r="BW143" s="77"/>
      <c r="BX143" s="77"/>
      <c r="BY143" s="77"/>
      <c r="BZ143" s="77"/>
      <c r="CA143" s="8"/>
      <c r="CB143" s="8"/>
      <c r="CC143" s="8"/>
      <c r="CD143" s="8"/>
      <c r="CE143" s="8"/>
      <c r="CF143" s="8"/>
      <c r="CG143" s="8"/>
      <c r="CH143" s="8"/>
      <c r="CI143" s="8"/>
      <c r="CJ143" s="8"/>
      <c r="CK143" s="8"/>
      <c r="CL143" s="8"/>
      <c r="CM143" s="8"/>
      <c r="CN143" s="8"/>
      <c r="CO143" s="8"/>
      <c r="CP143" s="8"/>
      <c r="CQ143" s="8"/>
      <c r="CR143" s="8"/>
      <c r="CS143" s="8"/>
      <c r="CT143" s="8"/>
      <c r="CU143" s="8"/>
      <c r="CV143" s="8"/>
      <c r="CW143" s="8"/>
      <c r="CX143" s="8"/>
      <c r="CY143" s="8"/>
      <c r="CZ143" s="8"/>
    </row>
    <row r="144" spans="1:104" ht="21">
      <c r="A144" s="77"/>
      <c r="B144" s="121" t="s">
        <v>68</v>
      </c>
      <c r="C144" s="176"/>
      <c r="D144" s="176"/>
      <c r="E144" s="176" t="s">
        <v>32</v>
      </c>
      <c r="F144" s="176" t="s">
        <v>32</v>
      </c>
      <c r="G144" s="176"/>
      <c r="H144" s="208" t="s">
        <v>69</v>
      </c>
      <c r="I144" s="176" t="s">
        <v>32</v>
      </c>
      <c r="J144" s="176"/>
      <c r="K144" s="208" t="s">
        <v>70</v>
      </c>
      <c r="L144" s="176" t="s">
        <v>32</v>
      </c>
      <c r="M144" s="2"/>
      <c r="N144" s="2"/>
      <c r="O144" s="2"/>
      <c r="P144" s="2"/>
      <c r="Q144" s="2"/>
      <c r="R144" s="2"/>
      <c r="S144" s="2"/>
      <c r="T144" s="2"/>
      <c r="U144" s="2"/>
      <c r="V144" s="2"/>
      <c r="W144" s="2"/>
      <c r="X144" s="2"/>
      <c r="Y144" s="2"/>
      <c r="Z144" s="2"/>
      <c r="AA144" s="2"/>
      <c r="AB144" s="2"/>
      <c r="AC144" s="2"/>
      <c r="AD144" s="86"/>
      <c r="AE144" s="77"/>
      <c r="AF144" s="77"/>
      <c r="AG144" s="77"/>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85"/>
      <c r="BL144" s="81"/>
      <c r="BM144" s="81"/>
      <c r="BN144" s="81"/>
      <c r="BO144" s="81"/>
      <c r="BP144" s="81"/>
      <c r="BQ144" s="81"/>
      <c r="BR144" s="81"/>
      <c r="BS144" s="81"/>
      <c r="BT144" s="81"/>
      <c r="BU144" s="77"/>
      <c r="BV144" s="77"/>
      <c r="BW144" s="77"/>
      <c r="BX144" s="77"/>
      <c r="BY144" s="77"/>
      <c r="BZ144" s="77"/>
    </row>
    <row r="145" spans="1:104" ht="21.6" thickBot="1">
      <c r="A145" s="77"/>
      <c r="B145" s="275"/>
      <c r="C145" s="114"/>
      <c r="D145" s="114"/>
      <c r="E145" s="114" t="s">
        <v>30</v>
      </c>
      <c r="F145" s="126" t="s">
        <v>30</v>
      </c>
      <c r="G145" s="126"/>
      <c r="H145" s="126" t="s">
        <v>30</v>
      </c>
      <c r="I145" s="221" t="s">
        <v>30</v>
      </c>
      <c r="J145" s="126"/>
      <c r="K145" s="114" t="s">
        <v>30</v>
      </c>
      <c r="L145" s="126" t="s">
        <v>30</v>
      </c>
      <c r="M145" s="93"/>
      <c r="N145" s="93"/>
      <c r="O145" s="93"/>
      <c r="P145" s="93"/>
      <c r="Q145" s="93"/>
      <c r="R145" s="93"/>
      <c r="S145" s="93"/>
      <c r="T145" s="93"/>
      <c r="U145" s="93"/>
      <c r="V145" s="93"/>
      <c r="W145" s="2"/>
      <c r="X145" s="2"/>
      <c r="Y145" s="2"/>
      <c r="Z145" s="2"/>
      <c r="AA145" s="93"/>
      <c r="AB145" s="93"/>
      <c r="AC145" s="93"/>
      <c r="AD145" s="86"/>
      <c r="AE145" s="77"/>
      <c r="AF145" s="77"/>
      <c r="AG145" s="77"/>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85"/>
      <c r="BL145" s="81"/>
      <c r="BM145" s="81"/>
      <c r="BN145" s="81"/>
      <c r="BO145" s="81"/>
      <c r="BP145" s="81"/>
      <c r="BQ145" s="81"/>
      <c r="BR145" s="81"/>
      <c r="BS145" s="81"/>
      <c r="BT145" s="81"/>
      <c r="BU145" s="77"/>
      <c r="BV145" s="77"/>
      <c r="BW145" s="77"/>
      <c r="BX145" s="77"/>
      <c r="BY145" s="77"/>
      <c r="BZ145" s="77"/>
    </row>
    <row r="146" spans="1:104" s="26" customFormat="1" ht="21">
      <c r="A146" s="77"/>
      <c r="B146" s="426" t="s">
        <v>62</v>
      </c>
      <c r="C146" s="429" t="s">
        <v>98</v>
      </c>
      <c r="D146" s="172">
        <f t="shared" ref="D146:D156" si="148">+IF(AND(MAX($N$37:$N$47)&lt;AB197,AC197&lt;&gt;0),D145+1,0)</f>
        <v>1</v>
      </c>
      <c r="E146" s="137">
        <f t="shared" ref="E146:E190" si="149">IF(AND(D146&lt;&gt;"",D146&lt;&gt;0),(INDEX($AC$197:$AC$217,D146,)),"")</f>
        <v>36</v>
      </c>
      <c r="F146" s="383">
        <f>+SUM(E146:E156)</f>
        <v>48</v>
      </c>
      <c r="G146" s="150"/>
      <c r="H146" s="383">
        <f>+SUM(E146:E156)</f>
        <v>48</v>
      </c>
      <c r="I146" s="182"/>
      <c r="J146" s="324"/>
      <c r="K146" s="383">
        <f>+SUM(E146:E156)</f>
        <v>48</v>
      </c>
      <c r="L146" s="383">
        <f>+SUM(E146:E156)</f>
        <v>48</v>
      </c>
      <c r="M146" s="93"/>
      <c r="N146" s="93"/>
      <c r="O146" s="93"/>
      <c r="P146" s="93"/>
      <c r="Q146" s="93"/>
      <c r="R146" s="93"/>
      <c r="S146" s="93"/>
      <c r="T146" s="93"/>
      <c r="U146" s="93"/>
      <c r="V146" s="93"/>
      <c r="W146" s="93"/>
      <c r="X146" s="93"/>
      <c r="Y146" s="93"/>
      <c r="Z146" s="93"/>
      <c r="AA146" s="93"/>
      <c r="AB146" s="93"/>
      <c r="AC146" s="93"/>
      <c r="AD146" s="86"/>
      <c r="AE146" s="77"/>
      <c r="AF146" s="77"/>
      <c r="AG146" s="77"/>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85"/>
      <c r="BL146" s="81"/>
      <c r="BM146" s="81"/>
      <c r="BN146" s="81"/>
      <c r="BO146" s="81"/>
      <c r="BP146" s="81"/>
      <c r="BQ146" s="81"/>
      <c r="BR146" s="81"/>
      <c r="BS146" s="81"/>
      <c r="BT146" s="81"/>
      <c r="BU146" s="77"/>
      <c r="BV146" s="77"/>
      <c r="BW146" s="77"/>
      <c r="BX146" s="77"/>
      <c r="BY146" s="77"/>
      <c r="BZ146" s="77"/>
      <c r="CA146" s="8"/>
      <c r="CB146" s="8"/>
      <c r="CC146" s="8"/>
      <c r="CD146" s="8"/>
      <c r="CE146" s="8"/>
      <c r="CF146" s="8"/>
      <c r="CG146" s="8"/>
      <c r="CH146" s="8"/>
      <c r="CI146" s="8"/>
      <c r="CJ146" s="8"/>
      <c r="CK146" s="8"/>
      <c r="CL146" s="8"/>
      <c r="CM146" s="8"/>
      <c r="CN146" s="8"/>
      <c r="CO146" s="8"/>
      <c r="CP146" s="8"/>
      <c r="CQ146" s="8"/>
      <c r="CR146" s="8"/>
      <c r="CS146" s="8"/>
      <c r="CT146" s="8"/>
      <c r="CU146" s="8"/>
      <c r="CV146" s="8"/>
      <c r="CW146" s="8"/>
      <c r="CX146" s="8"/>
      <c r="CY146" s="8"/>
      <c r="CZ146" s="8"/>
    </row>
    <row r="147" spans="1:104" s="26" customFormat="1" ht="21">
      <c r="A147" s="77"/>
      <c r="B147" s="427"/>
      <c r="C147" s="430"/>
      <c r="D147" s="325">
        <f t="shared" si="148"/>
        <v>2</v>
      </c>
      <c r="E147" s="137">
        <f t="shared" si="149"/>
        <v>12</v>
      </c>
      <c r="F147" s="384"/>
      <c r="G147" s="150"/>
      <c r="H147" s="384"/>
      <c r="I147" s="182"/>
      <c r="J147" s="324"/>
      <c r="K147" s="384"/>
      <c r="L147" s="384"/>
      <c r="M147" s="93"/>
      <c r="N147" s="93"/>
      <c r="O147" s="93"/>
      <c r="P147" s="93"/>
      <c r="Q147" s="93"/>
      <c r="R147" s="93"/>
      <c r="S147" s="93"/>
      <c r="T147" s="93"/>
      <c r="U147" s="93"/>
      <c r="V147" s="93"/>
      <c r="W147" s="93"/>
      <c r="X147" s="93"/>
      <c r="Y147" s="93"/>
      <c r="Z147" s="93"/>
      <c r="AA147" s="93"/>
      <c r="AB147" s="93"/>
      <c r="AC147" s="93"/>
      <c r="AD147" s="86"/>
      <c r="AE147" s="77"/>
      <c r="AF147" s="77"/>
      <c r="AG147" s="77"/>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85"/>
      <c r="BL147" s="81"/>
      <c r="BM147" s="81"/>
      <c r="BN147" s="81"/>
      <c r="BO147" s="81"/>
      <c r="BP147" s="81"/>
      <c r="BQ147" s="81"/>
      <c r="BR147" s="81"/>
      <c r="BS147" s="81"/>
      <c r="BT147" s="81"/>
      <c r="BU147" s="77"/>
      <c r="BV147" s="77"/>
      <c r="BW147" s="77"/>
      <c r="BX147" s="77"/>
      <c r="BY147" s="77"/>
      <c r="BZ147" s="77"/>
      <c r="CA147" s="8"/>
      <c r="CB147" s="8"/>
      <c r="CC147" s="8"/>
      <c r="CD147" s="8"/>
      <c r="CE147" s="8"/>
      <c r="CF147" s="8"/>
      <c r="CG147" s="8"/>
      <c r="CH147" s="8"/>
      <c r="CI147" s="8"/>
      <c r="CJ147" s="8"/>
      <c r="CK147" s="8"/>
      <c r="CL147" s="8"/>
      <c r="CM147" s="8"/>
      <c r="CN147" s="8"/>
      <c r="CO147" s="8"/>
      <c r="CP147" s="8"/>
      <c r="CQ147" s="8"/>
      <c r="CR147" s="8"/>
      <c r="CS147" s="8"/>
      <c r="CT147" s="8"/>
      <c r="CU147" s="8"/>
      <c r="CV147" s="8"/>
      <c r="CW147" s="8"/>
      <c r="CX147" s="8"/>
      <c r="CY147" s="8"/>
      <c r="CZ147" s="8"/>
    </row>
    <row r="148" spans="1:104" s="26" customFormat="1" ht="21">
      <c r="A148" s="77"/>
      <c r="B148" s="427"/>
      <c r="C148" s="430"/>
      <c r="D148" s="325">
        <f t="shared" si="148"/>
        <v>0</v>
      </c>
      <c r="E148" s="137" t="str">
        <f t="shared" si="149"/>
        <v/>
      </c>
      <c r="F148" s="384"/>
      <c r="G148" s="150"/>
      <c r="H148" s="384"/>
      <c r="I148" s="182"/>
      <c r="J148" s="324"/>
      <c r="K148" s="384"/>
      <c r="L148" s="384"/>
      <c r="M148" s="93"/>
      <c r="N148" s="93"/>
      <c r="O148" s="93"/>
      <c r="P148" s="93"/>
      <c r="Q148" s="93"/>
      <c r="R148" s="93"/>
      <c r="S148" s="93"/>
      <c r="T148" s="93"/>
      <c r="U148" s="93"/>
      <c r="V148" s="93"/>
      <c r="W148" s="93"/>
      <c r="X148" s="93"/>
      <c r="Y148" s="93"/>
      <c r="Z148" s="93"/>
      <c r="AA148" s="93"/>
      <c r="AB148" s="93"/>
      <c r="AC148" s="93"/>
      <c r="AD148" s="86"/>
      <c r="AE148" s="77"/>
      <c r="AF148" s="77"/>
      <c r="AG148" s="77"/>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85"/>
      <c r="BL148" s="81"/>
      <c r="BM148" s="81"/>
      <c r="BN148" s="81"/>
      <c r="BO148" s="81"/>
      <c r="BP148" s="81"/>
      <c r="BQ148" s="81"/>
      <c r="BR148" s="81"/>
      <c r="BS148" s="81"/>
      <c r="BT148" s="81"/>
      <c r="BU148" s="77"/>
      <c r="BV148" s="77"/>
      <c r="BW148" s="77"/>
      <c r="BX148" s="77"/>
      <c r="BY148" s="77"/>
      <c r="BZ148" s="77"/>
      <c r="CA148" s="8"/>
      <c r="CB148" s="8"/>
      <c r="CC148" s="8"/>
      <c r="CD148" s="8"/>
      <c r="CE148" s="8"/>
      <c r="CF148" s="8"/>
      <c r="CG148" s="8"/>
      <c r="CH148" s="8"/>
      <c r="CI148" s="8"/>
      <c r="CJ148" s="8"/>
      <c r="CK148" s="8"/>
      <c r="CL148" s="8"/>
      <c r="CM148" s="8"/>
      <c r="CN148" s="8"/>
      <c r="CO148" s="8"/>
      <c r="CP148" s="8"/>
      <c r="CQ148" s="8"/>
      <c r="CR148" s="8"/>
      <c r="CS148" s="8"/>
      <c r="CT148" s="8"/>
      <c r="CU148" s="8"/>
      <c r="CV148" s="8"/>
      <c r="CW148" s="8"/>
      <c r="CX148" s="8"/>
      <c r="CY148" s="8"/>
      <c r="CZ148" s="8"/>
    </row>
    <row r="149" spans="1:104" ht="21">
      <c r="A149" s="77"/>
      <c r="B149" s="427"/>
      <c r="C149" s="430"/>
      <c r="D149" s="325">
        <f t="shared" si="148"/>
        <v>0</v>
      </c>
      <c r="E149" s="137" t="str">
        <f t="shared" si="149"/>
        <v/>
      </c>
      <c r="F149" s="384"/>
      <c r="G149" s="150"/>
      <c r="H149" s="384"/>
      <c r="I149" s="182"/>
      <c r="J149" s="324"/>
      <c r="K149" s="384"/>
      <c r="L149" s="384"/>
      <c r="M149" s="93"/>
      <c r="N149" s="93"/>
      <c r="O149" s="93"/>
      <c r="P149" s="93"/>
      <c r="Q149" s="93"/>
      <c r="R149" s="93"/>
      <c r="S149" s="93"/>
      <c r="T149" s="93"/>
      <c r="U149" s="93"/>
      <c r="V149" s="93"/>
      <c r="W149" s="93"/>
      <c r="X149" s="93"/>
      <c r="Y149" s="93"/>
      <c r="Z149" s="93"/>
      <c r="AA149" s="93"/>
      <c r="AB149" s="93"/>
      <c r="AC149" s="93"/>
      <c r="AD149" s="86"/>
      <c r="AE149" s="77"/>
      <c r="AF149" s="77"/>
      <c r="AG149" s="77"/>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85"/>
      <c r="BL149" s="81"/>
      <c r="BM149" s="81"/>
      <c r="BN149" s="81"/>
      <c r="BO149" s="81"/>
      <c r="BP149" s="81"/>
      <c r="BQ149" s="81"/>
      <c r="BR149" s="81"/>
      <c r="BS149" s="81"/>
      <c r="BT149" s="81"/>
      <c r="BU149" s="77"/>
      <c r="BV149" s="77"/>
      <c r="BW149" s="77"/>
      <c r="BX149" s="77"/>
      <c r="BY149" s="77"/>
      <c r="BZ149" s="77"/>
    </row>
    <row r="150" spans="1:104" ht="21">
      <c r="A150" s="77"/>
      <c r="B150" s="427"/>
      <c r="C150" s="430"/>
      <c r="D150" s="325">
        <f t="shared" si="148"/>
        <v>0</v>
      </c>
      <c r="E150" s="137" t="str">
        <f t="shared" si="149"/>
        <v/>
      </c>
      <c r="F150" s="384"/>
      <c r="G150" s="150"/>
      <c r="H150" s="384"/>
      <c r="I150" s="182"/>
      <c r="J150" s="324"/>
      <c r="K150" s="384"/>
      <c r="L150" s="384"/>
      <c r="M150" s="305"/>
      <c r="N150" s="305"/>
      <c r="O150" s="93"/>
      <c r="P150" s="93"/>
      <c r="Q150" s="93"/>
      <c r="R150" s="93"/>
      <c r="S150" s="93"/>
      <c r="T150" s="93"/>
      <c r="U150" s="93"/>
      <c r="V150" s="93"/>
      <c r="W150" s="93"/>
      <c r="X150" s="93"/>
      <c r="Y150" s="93"/>
      <c r="Z150" s="93"/>
      <c r="AA150" s="93"/>
      <c r="AB150" s="93"/>
      <c r="AC150" s="93"/>
      <c r="AD150" s="86"/>
      <c r="AE150" s="77"/>
      <c r="AF150" s="77"/>
      <c r="AG150" s="77"/>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85"/>
      <c r="BL150" s="81"/>
      <c r="BM150" s="81"/>
      <c r="BN150" s="81"/>
      <c r="BO150" s="81"/>
      <c r="BP150" s="81"/>
      <c r="BQ150" s="81"/>
      <c r="BR150" s="81"/>
      <c r="BS150" s="81"/>
      <c r="BT150" s="81"/>
      <c r="BU150" s="77"/>
      <c r="BV150" s="77"/>
      <c r="BW150" s="77"/>
      <c r="BX150" s="77"/>
      <c r="BY150" s="77"/>
      <c r="BZ150" s="77"/>
    </row>
    <row r="151" spans="1:104" ht="21">
      <c r="A151" s="77"/>
      <c r="B151" s="427"/>
      <c r="C151" s="430"/>
      <c r="D151" s="325">
        <f t="shared" si="148"/>
        <v>0</v>
      </c>
      <c r="E151" s="326" t="str">
        <f t="shared" si="149"/>
        <v/>
      </c>
      <c r="F151" s="384"/>
      <c r="G151" s="150"/>
      <c r="H151" s="384"/>
      <c r="I151" s="182"/>
      <c r="J151" s="324"/>
      <c r="K151" s="384"/>
      <c r="L151" s="384"/>
      <c r="M151" s="305"/>
      <c r="N151" s="305"/>
      <c r="O151" s="93"/>
      <c r="P151" s="93"/>
      <c r="Q151" s="93"/>
      <c r="R151" s="93"/>
      <c r="S151" s="93"/>
      <c r="T151" s="93"/>
      <c r="U151" s="93"/>
      <c r="V151" s="93"/>
      <c r="W151" s="93"/>
      <c r="X151" s="93"/>
      <c r="Y151" s="93"/>
      <c r="Z151" s="93"/>
      <c r="AA151" s="93"/>
      <c r="AB151" s="93"/>
      <c r="AC151" s="93"/>
      <c r="AD151" s="86"/>
      <c r="AE151" s="77"/>
      <c r="AF151" s="77"/>
      <c r="AG151" s="77"/>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85"/>
      <c r="BL151" s="81"/>
      <c r="BM151" s="81"/>
      <c r="BN151" s="81"/>
      <c r="BO151" s="81"/>
      <c r="BP151" s="81"/>
      <c r="BQ151" s="81"/>
      <c r="BR151" s="81"/>
      <c r="BS151" s="81"/>
      <c r="BT151" s="81"/>
      <c r="BU151" s="77"/>
      <c r="BV151" s="77"/>
      <c r="BW151" s="77"/>
      <c r="BX151" s="77"/>
      <c r="BY151" s="77"/>
      <c r="BZ151" s="77"/>
    </row>
    <row r="152" spans="1:104" s="26" customFormat="1" ht="21">
      <c r="B152" s="427"/>
      <c r="C152" s="430"/>
      <c r="D152" s="325">
        <f t="shared" si="148"/>
        <v>0</v>
      </c>
      <c r="E152" s="326" t="str">
        <f t="shared" si="149"/>
        <v/>
      </c>
      <c r="F152" s="384"/>
      <c r="G152" s="150"/>
      <c r="H152" s="384"/>
      <c r="I152" s="182"/>
      <c r="J152" s="126"/>
      <c r="K152" s="384"/>
      <c r="L152" s="384"/>
      <c r="M152" s="93"/>
      <c r="N152" s="93"/>
      <c r="O152" s="93"/>
      <c r="P152" s="93"/>
      <c r="Q152" s="93"/>
      <c r="R152" s="93"/>
      <c r="S152" s="93"/>
      <c r="T152" s="93"/>
      <c r="U152" s="93"/>
      <c r="V152" s="93"/>
      <c r="W152" s="93"/>
      <c r="X152" s="93"/>
      <c r="Y152" s="93"/>
      <c r="Z152" s="93"/>
      <c r="AA152" s="93"/>
      <c r="AB152" s="93"/>
      <c r="AC152" s="93"/>
      <c r="AD152" s="86"/>
      <c r="AF152" s="77"/>
      <c r="AG152" s="77"/>
      <c r="AH152" s="81"/>
      <c r="AI152" s="81"/>
      <c r="AJ152" s="81"/>
      <c r="AK152" s="81"/>
      <c r="AL152" s="81"/>
      <c r="AM152" s="81"/>
      <c r="AN152" s="81"/>
      <c r="AO152" s="81"/>
      <c r="AP152" s="81"/>
      <c r="AQ152" s="81"/>
      <c r="AR152" s="81"/>
      <c r="AS152" s="81"/>
      <c r="AT152" s="81"/>
      <c r="AU152" s="81"/>
      <c r="AV152" s="81"/>
      <c r="AW152" s="81"/>
      <c r="AX152" s="81"/>
      <c r="AY152" s="81"/>
      <c r="AZ152" s="81"/>
      <c r="BA152" s="81"/>
      <c r="BB152" s="81"/>
      <c r="BC152" s="81"/>
      <c r="BD152" s="81"/>
      <c r="BE152" s="81"/>
      <c r="BF152" s="81"/>
      <c r="BG152" s="81"/>
      <c r="BH152" s="81"/>
      <c r="BI152" s="81"/>
      <c r="BJ152" s="81"/>
      <c r="BK152" s="81"/>
      <c r="BL152" s="81"/>
      <c r="BM152" s="81"/>
      <c r="BN152" s="81"/>
      <c r="BO152" s="81"/>
      <c r="BP152" s="81"/>
      <c r="BQ152" s="81"/>
      <c r="BR152" s="81"/>
      <c r="BS152" s="81"/>
      <c r="BT152" s="81"/>
      <c r="BU152" s="77"/>
      <c r="BV152" s="77"/>
      <c r="BW152" s="77"/>
      <c r="BX152" s="77"/>
      <c r="BY152" s="77"/>
      <c r="BZ152" s="77"/>
      <c r="CA152" s="8"/>
      <c r="CB152" s="8"/>
      <c r="CC152" s="8"/>
      <c r="CD152" s="8"/>
      <c r="CE152" s="8"/>
      <c r="CF152" s="8"/>
      <c r="CG152" s="8"/>
      <c r="CH152" s="8"/>
      <c r="CI152" s="8"/>
      <c r="CJ152" s="8"/>
      <c r="CK152" s="8"/>
      <c r="CL152" s="8"/>
      <c r="CM152" s="8"/>
      <c r="CN152" s="8"/>
      <c r="CO152" s="8"/>
      <c r="CP152" s="8"/>
      <c r="CQ152" s="8"/>
      <c r="CR152" s="8"/>
      <c r="CS152" s="8"/>
      <c r="CT152" s="8"/>
      <c r="CU152" s="8"/>
      <c r="CV152" s="8"/>
      <c r="CW152" s="8"/>
      <c r="CX152" s="8"/>
      <c r="CY152" s="8"/>
      <c r="CZ152" s="8"/>
    </row>
    <row r="153" spans="1:104" s="26" customFormat="1" ht="21">
      <c r="B153" s="427"/>
      <c r="C153" s="430"/>
      <c r="D153" s="325">
        <f t="shared" si="148"/>
        <v>0</v>
      </c>
      <c r="E153" s="137" t="str">
        <f t="shared" si="149"/>
        <v/>
      </c>
      <c r="F153" s="384"/>
      <c r="G153" s="150"/>
      <c r="H153" s="384"/>
      <c r="I153" s="182"/>
      <c r="J153" s="126"/>
      <c r="K153" s="384"/>
      <c r="L153" s="384"/>
      <c r="M153" s="93"/>
      <c r="N153" s="93"/>
      <c r="O153" s="93"/>
      <c r="P153" s="93"/>
      <c r="Q153" s="93"/>
      <c r="R153" s="93"/>
      <c r="S153" s="93"/>
      <c r="T153" s="93"/>
      <c r="U153" s="93"/>
      <c r="V153" s="93"/>
      <c r="W153" s="93"/>
      <c r="X153" s="93"/>
      <c r="Y153" s="93"/>
      <c r="Z153" s="93"/>
      <c r="AA153" s="93"/>
      <c r="AB153" s="93"/>
      <c r="AC153" s="93"/>
      <c r="AD153" s="86"/>
      <c r="AF153" s="77"/>
      <c r="AG153" s="77"/>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85"/>
      <c r="BL153" s="81"/>
      <c r="BM153" s="81"/>
      <c r="BN153" s="81"/>
      <c r="BO153" s="81"/>
      <c r="BP153" s="81"/>
      <c r="BQ153" s="81"/>
      <c r="BR153" s="81"/>
      <c r="BS153" s="81"/>
      <c r="BT153" s="81"/>
      <c r="BU153" s="77"/>
      <c r="BV153" s="77"/>
      <c r="BW153" s="77"/>
      <c r="BX153" s="77"/>
      <c r="BY153" s="77"/>
      <c r="BZ153" s="77"/>
      <c r="CA153" s="8"/>
      <c r="CB153" s="8"/>
      <c r="CC153" s="36"/>
      <c r="CD153" s="36"/>
      <c r="CE153" s="36"/>
      <c r="CF153" s="36"/>
      <c r="CG153" s="36"/>
      <c r="CH153" s="36"/>
      <c r="CI153" s="36"/>
      <c r="CJ153" s="36"/>
      <c r="CK153" s="36"/>
      <c r="CL153" s="36"/>
      <c r="CM153" s="36"/>
      <c r="CN153" s="36"/>
      <c r="CO153" s="36"/>
      <c r="CP153" s="36"/>
      <c r="CQ153" s="36"/>
      <c r="CR153" s="36"/>
      <c r="CS153" s="36"/>
      <c r="CT153" s="36"/>
      <c r="CU153" s="36"/>
      <c r="CV153" s="36"/>
      <c r="CW153" s="36"/>
      <c r="CX153" s="36"/>
      <c r="CY153" s="36"/>
      <c r="CZ153" s="36"/>
    </row>
    <row r="154" spans="1:104" s="26" customFormat="1" ht="21">
      <c r="B154" s="427"/>
      <c r="C154" s="430"/>
      <c r="D154" s="325">
        <f t="shared" si="148"/>
        <v>0</v>
      </c>
      <c r="E154" s="326" t="str">
        <f t="shared" si="149"/>
        <v/>
      </c>
      <c r="F154" s="384"/>
      <c r="G154" s="150"/>
      <c r="H154" s="384"/>
      <c r="I154" s="182"/>
      <c r="J154" s="126"/>
      <c r="K154" s="384"/>
      <c r="L154" s="384"/>
      <c r="M154" s="93"/>
      <c r="N154" s="93"/>
      <c r="O154" s="93"/>
      <c r="P154" s="93"/>
      <c r="Q154" s="93"/>
      <c r="R154" s="93"/>
      <c r="S154" s="93"/>
      <c r="T154" s="93"/>
      <c r="U154" s="93"/>
      <c r="V154" s="93"/>
      <c r="W154" s="93"/>
      <c r="X154" s="93"/>
      <c r="Y154" s="93"/>
      <c r="Z154" s="93"/>
      <c r="AA154" s="93"/>
      <c r="AB154" s="93"/>
      <c r="AC154" s="93"/>
      <c r="AD154" s="86"/>
      <c r="AF154" s="77"/>
      <c r="AG154" s="77"/>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85"/>
      <c r="BL154" s="81"/>
      <c r="BM154" s="81"/>
      <c r="BN154" s="81"/>
      <c r="BO154" s="81"/>
      <c r="BP154" s="81"/>
      <c r="BQ154" s="81"/>
      <c r="BR154" s="81"/>
      <c r="BS154" s="81"/>
      <c r="BT154" s="81"/>
      <c r="BU154" s="77"/>
      <c r="BV154" s="77"/>
      <c r="BW154" s="77"/>
      <c r="BX154" s="77"/>
      <c r="BY154" s="77"/>
      <c r="BZ154" s="77"/>
      <c r="CA154" s="8"/>
      <c r="CB154" s="8"/>
      <c r="CC154" s="8"/>
      <c r="CD154" s="8"/>
      <c r="CE154" s="8"/>
      <c r="CF154" s="8"/>
      <c r="CG154" s="8"/>
      <c r="CH154" s="8"/>
      <c r="CI154" s="8"/>
      <c r="CJ154" s="8"/>
      <c r="CK154" s="8"/>
      <c r="CL154" s="8"/>
      <c r="CM154" s="8"/>
      <c r="CN154" s="8"/>
      <c r="CO154" s="8"/>
      <c r="CP154" s="8"/>
      <c r="CQ154" s="8"/>
      <c r="CR154" s="8"/>
      <c r="CS154" s="8"/>
      <c r="CT154" s="8"/>
      <c r="CU154" s="8"/>
      <c r="CV154" s="8"/>
      <c r="CW154" s="8"/>
      <c r="CX154" s="8"/>
      <c r="CY154" s="8"/>
      <c r="CZ154" s="8"/>
    </row>
    <row r="155" spans="1:104" s="26" customFormat="1" ht="21">
      <c r="B155" s="427"/>
      <c r="C155" s="430"/>
      <c r="D155" s="325">
        <f t="shared" si="148"/>
        <v>0</v>
      </c>
      <c r="E155" s="137" t="str">
        <f t="shared" si="149"/>
        <v/>
      </c>
      <c r="F155" s="384"/>
      <c r="G155" s="150"/>
      <c r="H155" s="384"/>
      <c r="I155" s="182"/>
      <c r="J155" s="126"/>
      <c r="K155" s="384"/>
      <c r="L155" s="384"/>
      <c r="M155" s="93"/>
      <c r="N155" s="93"/>
      <c r="O155" s="93"/>
      <c r="P155" s="93"/>
      <c r="Q155" s="93"/>
      <c r="R155" s="93"/>
      <c r="S155" s="93"/>
      <c r="T155" s="93"/>
      <c r="U155" s="93"/>
      <c r="V155" s="93"/>
      <c r="W155" s="93"/>
      <c r="X155" s="93"/>
      <c r="Y155" s="93"/>
      <c r="Z155" s="93"/>
      <c r="AA155" s="93"/>
      <c r="AB155" s="93"/>
      <c r="AC155" s="93"/>
      <c r="AD155" s="86"/>
      <c r="AF155" s="77"/>
      <c r="AG155" s="77"/>
      <c r="AH155" s="85"/>
      <c r="AI155" s="85"/>
      <c r="AJ155" s="85"/>
      <c r="AK155" s="85"/>
      <c r="AL155" s="85"/>
      <c r="AM155" s="85"/>
      <c r="AN155" s="85"/>
      <c r="AO155" s="85"/>
      <c r="AP155" s="85"/>
      <c r="AQ155" s="85"/>
      <c r="AR155" s="85"/>
      <c r="AS155" s="85"/>
      <c r="AT155" s="85"/>
      <c r="AU155" s="85"/>
      <c r="AV155" s="85"/>
      <c r="AW155" s="85"/>
      <c r="AX155" s="85"/>
      <c r="AY155" s="85"/>
      <c r="AZ155" s="85"/>
      <c r="BA155" s="85"/>
      <c r="BB155" s="85"/>
      <c r="BC155" s="85"/>
      <c r="BD155" s="85"/>
      <c r="BE155" s="85"/>
      <c r="BF155" s="85"/>
      <c r="BG155" s="85"/>
      <c r="BH155" s="85"/>
      <c r="BI155" s="85"/>
      <c r="BJ155" s="85"/>
      <c r="BK155" s="85"/>
      <c r="BL155" s="81"/>
      <c r="BM155" s="81"/>
      <c r="BN155" s="81"/>
      <c r="BO155" s="81"/>
      <c r="BP155" s="81"/>
      <c r="BQ155" s="81"/>
      <c r="BR155" s="81"/>
      <c r="BS155" s="81"/>
      <c r="BT155" s="81"/>
      <c r="BU155" s="77"/>
      <c r="BV155" s="77"/>
      <c r="BW155" s="77"/>
      <c r="BX155" s="77"/>
      <c r="BY155" s="77"/>
      <c r="BZ155" s="77"/>
      <c r="CA155" s="8"/>
      <c r="CB155" s="8"/>
      <c r="CC155" s="8"/>
      <c r="CD155" s="8"/>
      <c r="CE155" s="8"/>
      <c r="CF155" s="8"/>
      <c r="CG155" s="8"/>
      <c r="CH155" s="8"/>
      <c r="CI155" s="8"/>
      <c r="CJ155" s="8"/>
      <c r="CK155" s="8"/>
      <c r="CL155" s="8"/>
      <c r="CM155" s="8"/>
      <c r="CN155" s="8"/>
      <c r="CO155" s="8"/>
      <c r="CP155" s="8"/>
      <c r="CQ155" s="8"/>
      <c r="CR155" s="8"/>
      <c r="CS155" s="8"/>
      <c r="CT155" s="8"/>
      <c r="CU155" s="8"/>
      <c r="CV155" s="8"/>
      <c r="CW155" s="8"/>
      <c r="CX155" s="8"/>
      <c r="CY155" s="8"/>
      <c r="CZ155" s="8"/>
    </row>
    <row r="156" spans="1:104" s="26" customFormat="1" ht="21.6" thickBot="1">
      <c r="B156" s="428"/>
      <c r="C156" s="431"/>
      <c r="D156" s="327">
        <f t="shared" si="148"/>
        <v>0</v>
      </c>
      <c r="E156" s="328" t="str">
        <f t="shared" si="149"/>
        <v/>
      </c>
      <c r="F156" s="432"/>
      <c r="G156" s="150"/>
      <c r="H156" s="385"/>
      <c r="I156" s="184"/>
      <c r="J156" s="126"/>
      <c r="K156" s="384"/>
      <c r="L156" s="389"/>
      <c r="M156" s="93"/>
      <c r="N156" s="93"/>
      <c r="O156" s="93"/>
      <c r="P156" s="93"/>
      <c r="Q156" s="93"/>
      <c r="R156" s="93"/>
      <c r="S156" s="93"/>
      <c r="T156" s="93"/>
      <c r="U156" s="93"/>
      <c r="V156" s="93"/>
      <c r="W156" s="93"/>
      <c r="X156" s="93"/>
      <c r="Y156" s="93"/>
      <c r="Z156" s="93"/>
      <c r="AA156" s="93"/>
      <c r="AB156" s="93"/>
      <c r="AC156" s="93"/>
      <c r="AD156" s="86"/>
      <c r="AF156" s="77"/>
      <c r="AG156" s="77"/>
      <c r="AH156" s="85"/>
      <c r="AI156" s="85"/>
      <c r="AJ156" s="85"/>
      <c r="AK156" s="85"/>
      <c r="AL156" s="85"/>
      <c r="AM156" s="85"/>
      <c r="AN156" s="85"/>
      <c r="AO156" s="85"/>
      <c r="AP156" s="85"/>
      <c r="AQ156" s="85"/>
      <c r="AR156" s="85"/>
      <c r="AS156" s="85"/>
      <c r="AT156" s="85"/>
      <c r="AU156" s="85"/>
      <c r="AV156" s="85"/>
      <c r="AW156" s="85"/>
      <c r="AX156" s="85"/>
      <c r="AY156" s="85"/>
      <c r="AZ156" s="85"/>
      <c r="BA156" s="85"/>
      <c r="BB156" s="85"/>
      <c r="BC156" s="85"/>
      <c r="BD156" s="85"/>
      <c r="BE156" s="85"/>
      <c r="BF156" s="85"/>
      <c r="BG156" s="85"/>
      <c r="BH156" s="85"/>
      <c r="BI156" s="85"/>
      <c r="BJ156" s="85"/>
      <c r="BK156" s="85"/>
      <c r="BL156" s="81"/>
      <c r="BM156" s="81"/>
      <c r="BN156" s="81"/>
      <c r="BO156" s="81"/>
      <c r="BP156" s="81"/>
      <c r="BQ156" s="81"/>
      <c r="BR156" s="81"/>
      <c r="BS156" s="81"/>
      <c r="BT156" s="81"/>
      <c r="BU156" s="77"/>
      <c r="BV156" s="77"/>
      <c r="BW156" s="77"/>
      <c r="BX156" s="77"/>
      <c r="BY156" s="77"/>
      <c r="BZ156" s="77"/>
      <c r="CA156" s="8"/>
      <c r="CB156" s="8"/>
    </row>
    <row r="157" spans="1:104" s="26" customFormat="1" ht="21">
      <c r="A157" s="87"/>
      <c r="B157" s="433"/>
      <c r="C157" s="436" t="s">
        <v>61</v>
      </c>
      <c r="D157" s="329" t="str">
        <f>+IF(OR(AND(AB197&lt;INDEX($AB$197:$AB$218,MATCH(MAX($D$146:$D$156),$D$146:$D$156,),),AB197&gt;$N$74),SUM(D146:D156)=0),MAX($D$146:D156)+1,"")</f>
        <v/>
      </c>
      <c r="E157" s="173" t="str">
        <f t="shared" si="149"/>
        <v/>
      </c>
      <c r="F157" s="445">
        <f>+SUM(E157:E179)</f>
        <v>274</v>
      </c>
      <c r="G157" s="330"/>
      <c r="H157" s="187">
        <f>IF($F$157&lt;&gt;0,M37,"")</f>
        <v>50</v>
      </c>
      <c r="I157" s="184">
        <f>IF($F$157&lt;&gt;0,M63,)</f>
        <v>36</v>
      </c>
      <c r="J157" s="330"/>
      <c r="K157" s="187">
        <f>+(IF(AND($I$180&gt;=(SUM(H158:$H$180)),$I$180&lt;(SUM(H158:$H$180))+H157,H157&lt;&gt;0),ABS((H157+SUM(H158:$H$180))-($I$180)),IF($I$180&gt;=(SUM(H158:$H$180)),0,H157)))</f>
        <v>50</v>
      </c>
      <c r="L157" s="189">
        <f>+(IF(AND($H$146&gt;(SUM(I$151:I156)),I157&lt;&gt;0,(I157-($H$146-SUM(I$151:I156)))&gt;0),ABS(I157-($H$146-SUM(I$151:I156))),IF(SUM(I$151:I156)&gt;=$H$146,I157,)))</f>
        <v>0</v>
      </c>
      <c r="M157" s="93"/>
      <c r="N157" s="93"/>
      <c r="O157" s="93"/>
      <c r="P157" s="93"/>
      <c r="Q157" s="93"/>
      <c r="R157" s="93"/>
      <c r="S157" s="93"/>
      <c r="T157" s="93"/>
      <c r="U157" s="93"/>
      <c r="V157" s="93"/>
      <c r="W157" s="93"/>
      <c r="X157" s="93"/>
      <c r="Y157" s="93"/>
      <c r="Z157" s="93"/>
      <c r="AA157" s="93"/>
      <c r="AB157" s="93"/>
      <c r="AC157" s="93"/>
      <c r="AD157" s="86"/>
      <c r="AE157" s="87"/>
      <c r="AF157" s="77"/>
      <c r="AG157" s="77"/>
      <c r="AH157" s="85"/>
      <c r="AI157" s="85"/>
      <c r="AJ157" s="85"/>
      <c r="AK157" s="85"/>
      <c r="AL157" s="85"/>
      <c r="AM157" s="85"/>
      <c r="AN157" s="85"/>
      <c r="AO157" s="85"/>
      <c r="AP157" s="85"/>
      <c r="AQ157" s="85"/>
      <c r="AR157" s="85"/>
      <c r="AS157" s="85"/>
      <c r="AT157" s="85"/>
      <c r="AU157" s="85"/>
      <c r="AV157" s="85"/>
      <c r="AW157" s="85"/>
      <c r="AX157" s="85"/>
      <c r="AY157" s="85"/>
      <c r="AZ157" s="85"/>
      <c r="BA157" s="85"/>
      <c r="BB157" s="85"/>
      <c r="BC157" s="85"/>
      <c r="BD157" s="85"/>
      <c r="BE157" s="85"/>
      <c r="BF157" s="85"/>
      <c r="BG157" s="85"/>
      <c r="BH157" s="85"/>
      <c r="BI157" s="85"/>
      <c r="BJ157" s="85"/>
      <c r="BK157" s="85"/>
      <c r="BL157" s="81"/>
      <c r="BM157" s="81"/>
      <c r="BN157" s="81"/>
      <c r="BO157" s="81"/>
      <c r="BP157" s="81"/>
      <c r="BQ157" s="81"/>
      <c r="BR157" s="81"/>
      <c r="BS157" s="81"/>
      <c r="BT157" s="81"/>
      <c r="BU157" s="77"/>
      <c r="BV157" s="77"/>
      <c r="BW157" s="77"/>
      <c r="BX157" s="77"/>
      <c r="BY157" s="77"/>
      <c r="BZ157" s="77"/>
      <c r="CA157" s="8"/>
      <c r="CB157" s="8"/>
    </row>
    <row r="158" spans="1:104" s="26" customFormat="1" ht="21">
      <c r="A158" s="87"/>
      <c r="B158" s="434"/>
      <c r="C158" s="437"/>
      <c r="D158" s="331" t="str">
        <f>+IF(AND(AB198&lt;INDEX($AB$197:$AB$218,MATCH(MAX($D$146:$D$156),$D$146:$D$156,),),AB198&gt;$N$74),MAX($D$146:D157)+1,"")</f>
        <v/>
      </c>
      <c r="E158" s="129" t="str">
        <f t="shared" si="149"/>
        <v/>
      </c>
      <c r="F158" s="446"/>
      <c r="G158" s="330"/>
      <c r="H158" s="332">
        <f t="shared" ref="H158:H167" si="150">IF($F$157&lt;&gt;0,M38,)</f>
        <v>150</v>
      </c>
      <c r="I158" s="184">
        <f t="shared" ref="I158:I167" si="151">IF($F$157&lt;&gt;0,M64,)</f>
        <v>232</v>
      </c>
      <c r="J158" s="330"/>
      <c r="K158" s="332">
        <f>+(IF(AND($I$180&gt;=(SUM(H159:$H$180)),$I$180&lt;(SUM(H159:$H$180))+H158,H158&lt;&gt;0),ABS((H158+SUM(H159:$H$180))-($I$180)),IF($I$180&gt;=(SUM(H159:$H$180)),0,H158)))</f>
        <v>150</v>
      </c>
      <c r="L158" s="184">
        <f>+(IF(AND($H$146&gt;(SUM(I$151:I157)),I158&lt;&gt;0,(I158-($H$146-SUM(I$151:I157)))&gt;0),ABS(I158-($H$146-SUM(I$151:I157))),IF(SUM(I$151:I157)&gt;=$H$146,I158,)))</f>
        <v>220</v>
      </c>
      <c r="M158" s="93"/>
      <c r="N158" s="93"/>
      <c r="O158" s="93"/>
      <c r="P158" s="93"/>
      <c r="Q158" s="93"/>
      <c r="R158" s="93"/>
      <c r="S158" s="93"/>
      <c r="T158" s="93"/>
      <c r="U158" s="93"/>
      <c r="V158" s="93"/>
      <c r="W158" s="93"/>
      <c r="X158" s="93"/>
      <c r="Y158" s="93"/>
      <c r="Z158" s="93"/>
      <c r="AA158" s="93"/>
      <c r="AB158" s="93"/>
      <c r="AC158" s="93"/>
      <c r="AD158" s="86"/>
      <c r="AE158" s="87"/>
      <c r="AF158" s="77"/>
      <c r="AG158" s="77"/>
      <c r="AH158" s="85"/>
      <c r="AI158" s="85"/>
      <c r="AJ158" s="85"/>
      <c r="AK158" s="85"/>
      <c r="AL158" s="85"/>
      <c r="AM158" s="85"/>
      <c r="AN158" s="85"/>
      <c r="AO158" s="85"/>
      <c r="AP158" s="85"/>
      <c r="AQ158" s="85"/>
      <c r="AR158" s="85"/>
      <c r="AS158" s="85"/>
      <c r="AT158" s="85"/>
      <c r="AU158" s="85"/>
      <c r="AV158" s="85"/>
      <c r="AW158" s="85"/>
      <c r="AX158" s="85"/>
      <c r="AY158" s="85"/>
      <c r="AZ158" s="85"/>
      <c r="BA158" s="85"/>
      <c r="BB158" s="85"/>
      <c r="BC158" s="85"/>
      <c r="BD158" s="85"/>
      <c r="BE158" s="85"/>
      <c r="BF158" s="85"/>
      <c r="BG158" s="85"/>
      <c r="BH158" s="85"/>
      <c r="BI158" s="85"/>
      <c r="BJ158" s="85"/>
      <c r="BK158" s="85"/>
      <c r="BL158" s="81"/>
      <c r="BM158" s="81"/>
      <c r="BN158" s="81"/>
      <c r="BO158" s="81"/>
      <c r="BP158" s="81"/>
      <c r="BQ158" s="81"/>
      <c r="BR158" s="81"/>
      <c r="BS158" s="81"/>
      <c r="BT158" s="81"/>
      <c r="BU158" s="77"/>
      <c r="BV158" s="77"/>
      <c r="BW158" s="77"/>
      <c r="BX158" s="77"/>
      <c r="BY158" s="77"/>
      <c r="BZ158" s="77"/>
      <c r="CA158" s="8"/>
      <c r="CB158" s="8"/>
    </row>
    <row r="159" spans="1:104" s="26" customFormat="1" ht="21">
      <c r="A159" s="87"/>
      <c r="B159" s="434"/>
      <c r="C159" s="437"/>
      <c r="D159" s="331">
        <f>+IF(AND(AB199&lt;INDEX($AB$197:$AB$218,MATCH(MAX($D$146:$D$156),$D$146:$D$156,),),AB199&gt;$N$74),MAX($D$146:D158)+1,"")</f>
        <v>3</v>
      </c>
      <c r="E159" s="129">
        <f t="shared" si="149"/>
        <v>50</v>
      </c>
      <c r="F159" s="446"/>
      <c r="G159" s="330"/>
      <c r="H159" s="332">
        <f t="shared" si="150"/>
        <v>80</v>
      </c>
      <c r="I159" s="184">
        <f t="shared" si="151"/>
        <v>54</v>
      </c>
      <c r="J159" s="330"/>
      <c r="K159" s="332">
        <f>+(IF(AND($I$180&gt;=(SUM(H160:$H$180)),$I$180&lt;(SUM(H160:$H$180))+H159,H159&lt;&gt;0),ABS((H159+SUM(H160:$H$180))-($I$180)),IF($I$180&gt;=(SUM(H160:$H$180)),0,H159)))</f>
        <v>74</v>
      </c>
      <c r="L159" s="184">
        <f>+(IF(AND($H$146&gt;(SUM(I$151:I158)),I159&lt;&gt;0,(I159-($H$146-SUM(I$151:I158)))&gt;0),ABS(I159-($H$146-SUM(I$151:I158))),IF(SUM(I$151:I158)&gt;=$H$146,I159,)))</f>
        <v>54</v>
      </c>
      <c r="M159" s="93"/>
      <c r="N159" s="93"/>
      <c r="O159" s="93"/>
      <c r="P159" s="93"/>
      <c r="Q159" s="93"/>
      <c r="R159" s="93"/>
      <c r="S159" s="93"/>
      <c r="T159" s="93"/>
      <c r="U159" s="93"/>
      <c r="V159" s="93"/>
      <c r="W159" s="93"/>
      <c r="X159" s="93"/>
      <c r="Y159" s="93"/>
      <c r="Z159" s="93"/>
      <c r="AA159" s="93"/>
      <c r="AB159" s="93"/>
      <c r="AC159" s="93"/>
      <c r="AD159" s="86"/>
      <c r="AE159" s="87"/>
      <c r="AF159" s="77"/>
      <c r="AG159" s="77"/>
      <c r="AH159" s="85"/>
      <c r="AI159" s="85"/>
      <c r="AJ159" s="85"/>
      <c r="AK159" s="85"/>
      <c r="AL159" s="85"/>
      <c r="AM159" s="85"/>
      <c r="AN159" s="85"/>
      <c r="AO159" s="85"/>
      <c r="AP159" s="85"/>
      <c r="AQ159" s="85"/>
      <c r="AR159" s="85"/>
      <c r="AS159" s="85"/>
      <c r="AT159" s="85"/>
      <c r="AU159" s="85"/>
      <c r="AV159" s="85"/>
      <c r="AW159" s="85"/>
      <c r="AX159" s="85"/>
      <c r="AY159" s="85"/>
      <c r="AZ159" s="85"/>
      <c r="BA159" s="85"/>
      <c r="BB159" s="85"/>
      <c r="BC159" s="85"/>
      <c r="BD159" s="85"/>
      <c r="BE159" s="85"/>
      <c r="BF159" s="85"/>
      <c r="BG159" s="85"/>
      <c r="BH159" s="85"/>
      <c r="BI159" s="85"/>
      <c r="BJ159" s="85"/>
      <c r="BK159" s="85"/>
      <c r="BL159" s="81"/>
      <c r="BM159" s="81"/>
      <c r="BN159" s="81"/>
      <c r="BO159" s="81"/>
      <c r="BP159" s="81"/>
      <c r="BQ159" s="81"/>
      <c r="BR159" s="81"/>
      <c r="BS159" s="81"/>
      <c r="BT159" s="81"/>
      <c r="BU159" s="77"/>
      <c r="BV159" s="77"/>
      <c r="BW159" s="77"/>
      <c r="BX159" s="77"/>
      <c r="BY159" s="77"/>
      <c r="BZ159" s="77"/>
      <c r="CA159" s="8"/>
      <c r="CB159" s="8"/>
      <c r="CC159" s="8"/>
      <c r="CD159" s="8"/>
      <c r="CE159" s="8"/>
      <c r="CF159" s="8"/>
      <c r="CG159" s="8"/>
      <c r="CH159" s="8"/>
      <c r="CI159" s="8"/>
      <c r="CJ159" s="8"/>
      <c r="CK159" s="8"/>
      <c r="CL159" s="8"/>
      <c r="CM159" s="8"/>
      <c r="CN159" s="8"/>
      <c r="CO159" s="8"/>
      <c r="CP159" s="8"/>
      <c r="CQ159" s="8"/>
      <c r="CR159" s="8"/>
      <c r="CS159" s="8"/>
      <c r="CT159" s="8"/>
      <c r="CU159" s="8"/>
      <c r="CV159" s="8"/>
      <c r="CW159" s="8"/>
      <c r="CX159" s="8"/>
      <c r="CY159" s="8"/>
      <c r="CZ159" s="8"/>
    </row>
    <row r="160" spans="1:104" s="26" customFormat="1" ht="21">
      <c r="A160" s="87"/>
      <c r="B160" s="434"/>
      <c r="C160" s="437"/>
      <c r="D160" s="331">
        <f>+IF(AND(AB200&lt;INDEX($AB$197:$AB$218,MATCH(MAX($D$146:$D$156),$D$146:$D$156,),),AB200&gt;$N$74),MAX($D$146:D159)+1,"")</f>
        <v>4</v>
      </c>
      <c r="E160" s="129">
        <f t="shared" si="149"/>
        <v>150</v>
      </c>
      <c r="F160" s="446"/>
      <c r="G160" s="330"/>
      <c r="H160" s="332">
        <f t="shared" si="150"/>
        <v>0</v>
      </c>
      <c r="I160" s="184">
        <f t="shared" si="151"/>
        <v>0</v>
      </c>
      <c r="J160" s="330"/>
      <c r="K160" s="332">
        <f>+(IF(AND($I$180&gt;=(SUM(H161:$H$180)),$I$180&lt;(SUM(H161:$H$180))+H160,H160&lt;&gt;0),ABS((H160+SUM(H161:$H$180))-($I$180)),IF($I$180&gt;=(SUM(H161:$H$180)),0,H160)))</f>
        <v>0</v>
      </c>
      <c r="L160" s="184">
        <f>+(IF(AND($H$146&gt;(SUM(I$151:I159)),I160&lt;&gt;0,(I160-($H$146-SUM(I$151:I159)))&gt;0),ABS(I160-($H$146-SUM(I$151:I159))),IF(SUM(I$151:I159)&gt;=$H$146,I160,)))</f>
        <v>0</v>
      </c>
      <c r="M160" s="93"/>
      <c r="N160" s="93"/>
      <c r="O160" s="93"/>
      <c r="P160" s="93"/>
      <c r="Q160" s="93"/>
      <c r="R160" s="93"/>
      <c r="S160" s="93"/>
      <c r="T160" s="93"/>
      <c r="U160" s="93"/>
      <c r="V160" s="93"/>
      <c r="W160" s="93"/>
      <c r="X160" s="93"/>
      <c r="Y160" s="93"/>
      <c r="Z160" s="93"/>
      <c r="AA160" s="93"/>
      <c r="AB160" s="93"/>
      <c r="AC160" s="93"/>
      <c r="AD160" s="86"/>
      <c r="AE160" s="87"/>
      <c r="AF160" s="77"/>
      <c r="AG160" s="77"/>
      <c r="AH160" s="85"/>
      <c r="AI160" s="85"/>
      <c r="AJ160" s="85"/>
      <c r="AK160" s="85"/>
      <c r="AL160" s="85"/>
      <c r="AM160" s="85"/>
      <c r="AN160" s="85"/>
      <c r="AO160" s="85"/>
      <c r="AP160" s="85"/>
      <c r="AQ160" s="85"/>
      <c r="AR160" s="85"/>
      <c r="AS160" s="85"/>
      <c r="AT160" s="85"/>
      <c r="AU160" s="85"/>
      <c r="AV160" s="85"/>
      <c r="AW160" s="85"/>
      <c r="AX160" s="85"/>
      <c r="AY160" s="85"/>
      <c r="AZ160" s="85"/>
      <c r="BA160" s="85"/>
      <c r="BB160" s="85"/>
      <c r="BC160" s="85"/>
      <c r="BD160" s="85"/>
      <c r="BE160" s="85"/>
      <c r="BF160" s="85"/>
      <c r="BG160" s="85"/>
      <c r="BH160" s="85"/>
      <c r="BI160" s="85"/>
      <c r="BJ160" s="85"/>
      <c r="BK160" s="85"/>
      <c r="BL160" s="81"/>
      <c r="BM160" s="81"/>
      <c r="BN160" s="81"/>
      <c r="BO160" s="81"/>
      <c r="BP160" s="81"/>
      <c r="BQ160" s="81"/>
      <c r="BR160" s="81"/>
      <c r="BS160" s="81"/>
      <c r="BT160" s="81"/>
      <c r="BU160" s="77"/>
      <c r="BV160" s="77"/>
      <c r="BW160" s="77"/>
      <c r="BX160" s="77"/>
      <c r="BY160" s="77"/>
      <c r="BZ160" s="77"/>
      <c r="CA160" s="8"/>
      <c r="CB160" s="8"/>
      <c r="CC160" s="8"/>
      <c r="CD160" s="8"/>
      <c r="CE160" s="8"/>
      <c r="CF160" s="8"/>
      <c r="CG160" s="8"/>
      <c r="CH160" s="8"/>
      <c r="CI160" s="8"/>
      <c r="CJ160" s="8"/>
      <c r="CK160" s="8"/>
      <c r="CL160" s="8"/>
      <c r="CM160" s="8"/>
      <c r="CN160" s="8"/>
      <c r="CO160" s="8"/>
      <c r="CP160" s="8"/>
      <c r="CQ160" s="8"/>
      <c r="CR160" s="8"/>
      <c r="CS160" s="8"/>
      <c r="CT160" s="8"/>
      <c r="CU160" s="8"/>
      <c r="CV160" s="8"/>
      <c r="CW160" s="8"/>
      <c r="CX160" s="8"/>
      <c r="CY160" s="8"/>
      <c r="CZ160" s="8"/>
    </row>
    <row r="161" spans="1:104" s="26" customFormat="1" ht="21">
      <c r="A161" s="87"/>
      <c r="B161" s="434"/>
      <c r="C161" s="437"/>
      <c r="D161" s="331">
        <f>+IF(AND(AB201&lt;INDEX($AB$197:$AB$218,MATCH(MAX($D$146:$D$156),$D$146:$D$156,),),AB201&gt;$N$74),MAX($D$146:D160)+1,"")</f>
        <v>5</v>
      </c>
      <c r="E161" s="129">
        <f t="shared" si="149"/>
        <v>20</v>
      </c>
      <c r="F161" s="446"/>
      <c r="G161" s="330"/>
      <c r="H161" s="332">
        <f t="shared" si="150"/>
        <v>0</v>
      </c>
      <c r="I161" s="184">
        <f t="shared" si="151"/>
        <v>0</v>
      </c>
      <c r="J161" s="330"/>
      <c r="K161" s="332">
        <f>+(IF(AND($I$180&gt;=(SUM(H162:$H$180)),$I$180&lt;(SUM(H162:$H$180))+H161,H161&lt;&gt;0),ABS((H161+SUM(H162:$H$180))-($I$180)),IF($I$180&gt;=(SUM(H162:$H$180)),0,H161)))</f>
        <v>0</v>
      </c>
      <c r="L161" s="184">
        <f>+(IF(AND($H$146&gt;(SUM(I$151:I160)),I161&lt;&gt;0,(I161-($H$146-SUM(I$151:I160)))&gt;0),ABS(I161-($H$146-SUM(I$151:I160))),IF(SUM(I$151:I160)&gt;=$H$146,I161,)))</f>
        <v>0</v>
      </c>
      <c r="M161" s="93"/>
      <c r="N161" s="93"/>
      <c r="O161" s="93"/>
      <c r="P161" s="93"/>
      <c r="Q161" s="93"/>
      <c r="R161" s="93"/>
      <c r="S161" s="93"/>
      <c r="T161" s="93"/>
      <c r="U161" s="93"/>
      <c r="V161" s="93"/>
      <c r="W161" s="93"/>
      <c r="X161" s="93"/>
      <c r="Y161" s="93"/>
      <c r="Z161" s="93"/>
      <c r="AA161" s="93"/>
      <c r="AB161" s="93"/>
      <c r="AC161" s="93"/>
      <c r="AD161" s="86"/>
      <c r="AE161" s="87"/>
      <c r="AF161" s="77"/>
      <c r="AG161" s="77"/>
      <c r="AH161" s="85"/>
      <c r="AI161" s="85"/>
      <c r="AJ161" s="85"/>
      <c r="AK161" s="85"/>
      <c r="AL161" s="85"/>
      <c r="AM161" s="85"/>
      <c r="AN161" s="85"/>
      <c r="AO161" s="85"/>
      <c r="AP161" s="85"/>
      <c r="AQ161" s="85"/>
      <c r="AR161" s="85"/>
      <c r="AS161" s="85"/>
      <c r="AT161" s="85"/>
      <c r="AU161" s="85"/>
      <c r="AV161" s="85"/>
      <c r="AW161" s="85"/>
      <c r="AX161" s="85"/>
      <c r="AY161" s="85"/>
      <c r="AZ161" s="85"/>
      <c r="BA161" s="85"/>
      <c r="BB161" s="85"/>
      <c r="BC161" s="85"/>
      <c r="BD161" s="85"/>
      <c r="BE161" s="85"/>
      <c r="BF161" s="85"/>
      <c r="BG161" s="85"/>
      <c r="BH161" s="85"/>
      <c r="BI161" s="85"/>
      <c r="BJ161" s="85"/>
      <c r="BK161" s="85"/>
      <c r="BL161" s="81"/>
      <c r="BM161" s="81"/>
      <c r="BN161" s="81"/>
      <c r="BO161" s="81"/>
      <c r="BP161" s="81"/>
      <c r="BQ161" s="81"/>
      <c r="BR161" s="81"/>
      <c r="BS161" s="81"/>
      <c r="BT161" s="81"/>
      <c r="BU161" s="77"/>
      <c r="BV161" s="77"/>
      <c r="BW161" s="77"/>
      <c r="BX161" s="77"/>
      <c r="BY161" s="77"/>
      <c r="BZ161" s="77"/>
      <c r="CA161" s="8"/>
      <c r="CB161" s="8"/>
      <c r="CC161" s="8"/>
      <c r="CD161" s="8"/>
      <c r="CE161" s="8"/>
      <c r="CF161" s="8"/>
      <c r="CG161" s="8"/>
      <c r="CH161" s="8"/>
      <c r="CI161" s="8"/>
      <c r="CJ161" s="8"/>
      <c r="CK161" s="8"/>
      <c r="CL161" s="8"/>
      <c r="CM161" s="8"/>
      <c r="CN161" s="8"/>
      <c r="CO161" s="8"/>
      <c r="CP161" s="8"/>
      <c r="CQ161" s="8"/>
      <c r="CR161" s="8"/>
      <c r="CS161" s="8"/>
      <c r="CT161" s="8"/>
      <c r="CU161" s="8"/>
      <c r="CV161" s="8"/>
      <c r="CW161" s="8"/>
      <c r="CX161" s="8"/>
      <c r="CY161" s="8"/>
      <c r="CZ161" s="8"/>
    </row>
    <row r="162" spans="1:104" s="26" customFormat="1" ht="21">
      <c r="A162" s="87"/>
      <c r="B162" s="434"/>
      <c r="C162" s="437"/>
      <c r="D162" s="331">
        <f>+IF(AND(AB202&lt;INDEX($AB$197:$AB$218,MATCH(MAX($D$146:$D$156),$D$146:$D$156,),),AB202&gt;$N$74),MAX($D$146:D161)+1,"")</f>
        <v>6</v>
      </c>
      <c r="E162" s="129">
        <f t="shared" si="149"/>
        <v>54</v>
      </c>
      <c r="F162" s="446"/>
      <c r="G162" s="330"/>
      <c r="H162" s="332">
        <f t="shared" si="150"/>
        <v>0</v>
      </c>
      <c r="I162" s="184">
        <f t="shared" si="151"/>
        <v>0</v>
      </c>
      <c r="J162" s="330"/>
      <c r="K162" s="332">
        <f>+(IF(AND($I$180&gt;=(SUM(H163:$H$180)),$I$180&lt;(SUM(H163:$H$180))+H162,H162&lt;&gt;0),ABS((H162+SUM(H163:$H$180))-($I$180)),IF($I$180&gt;=(SUM(H163:$H$180)),0,H162)))</f>
        <v>0</v>
      </c>
      <c r="L162" s="184">
        <f>+(IF(AND($H$146&gt;(SUM(I$151:I161)),I162&lt;&gt;0,(I162-($H$146-SUM(I$151:I161)))&gt;0),ABS(I162-($H$146-SUM(I$151:I161))),IF(SUM(I$151:I161)&gt;=$H$146,I162,)))</f>
        <v>0</v>
      </c>
      <c r="M162" s="93"/>
      <c r="N162" s="93"/>
      <c r="O162" s="93"/>
      <c r="P162" s="93"/>
      <c r="Q162" s="93"/>
      <c r="R162" s="93"/>
      <c r="S162" s="93"/>
      <c r="T162" s="93"/>
      <c r="U162" s="93"/>
      <c r="V162" s="93"/>
      <c r="W162" s="93"/>
      <c r="X162" s="93"/>
      <c r="Y162" s="93"/>
      <c r="Z162" s="93"/>
      <c r="AA162" s="93"/>
      <c r="AB162" s="93"/>
      <c r="AC162" s="93"/>
      <c r="AD162" s="86"/>
      <c r="AE162" s="87"/>
      <c r="AF162" s="77"/>
      <c r="AG162" s="77"/>
      <c r="AH162" s="85"/>
      <c r="AI162" s="85"/>
      <c r="AJ162" s="85"/>
      <c r="AK162" s="85"/>
      <c r="AL162" s="85"/>
      <c r="AM162" s="85"/>
      <c r="AN162" s="85"/>
      <c r="AO162" s="85"/>
      <c r="AP162" s="85"/>
      <c r="AQ162" s="85"/>
      <c r="AR162" s="85"/>
      <c r="AS162" s="85"/>
      <c r="AT162" s="85"/>
      <c r="AU162" s="85"/>
      <c r="AV162" s="85"/>
      <c r="AW162" s="85"/>
      <c r="AX162" s="85"/>
      <c r="AY162" s="85"/>
      <c r="AZ162" s="85"/>
      <c r="BA162" s="85"/>
      <c r="BB162" s="85"/>
      <c r="BC162" s="85"/>
      <c r="BD162" s="85"/>
      <c r="BE162" s="85"/>
      <c r="BF162" s="85"/>
      <c r="BG162" s="85"/>
      <c r="BH162" s="85"/>
      <c r="BI162" s="85"/>
      <c r="BJ162" s="85"/>
      <c r="BK162" s="85"/>
      <c r="BL162" s="81"/>
      <c r="BM162" s="81"/>
      <c r="BN162" s="81"/>
      <c r="BO162" s="81"/>
      <c r="BP162" s="81"/>
      <c r="BQ162" s="81"/>
      <c r="BR162" s="81"/>
      <c r="BS162" s="81"/>
      <c r="BT162" s="81"/>
      <c r="BU162" s="77"/>
      <c r="BV162" s="77"/>
      <c r="BW162" s="77"/>
      <c r="BX162" s="77"/>
      <c r="BY162" s="77"/>
      <c r="BZ162" s="77"/>
      <c r="CA162" s="8"/>
      <c r="CB162" s="8"/>
    </row>
    <row r="163" spans="1:104" s="26" customFormat="1" ht="21">
      <c r="A163" s="87"/>
      <c r="B163" s="434"/>
      <c r="C163" s="437"/>
      <c r="D163" s="331" t="str">
        <f>+IF(AND(AB203&lt;INDEX($AB$197:$AB$218,MATCH(MAX($D$146:$D$156),$D$146:$D$156,),),AB203&gt;$N$74),MAX($D$146:D162)+1,"")</f>
        <v/>
      </c>
      <c r="E163" s="129" t="str">
        <f t="shared" si="149"/>
        <v/>
      </c>
      <c r="F163" s="446"/>
      <c r="G163" s="330"/>
      <c r="H163" s="332">
        <f t="shared" si="150"/>
        <v>0</v>
      </c>
      <c r="I163" s="184">
        <f t="shared" si="151"/>
        <v>0</v>
      </c>
      <c r="J163" s="330"/>
      <c r="K163" s="332">
        <f>+(IF(AND($I$180&gt;=(SUM(H164:$H$180)),$I$180&lt;(SUM(H164:$H$180))+H163,H163&lt;&gt;0),ABS((H163+SUM(H164:$H$180))-($I$180)),IF($I$180&gt;=(SUM(H164:$H$180)),0,H163)))</f>
        <v>0</v>
      </c>
      <c r="L163" s="184">
        <f>+(IF(AND($H$146&gt;(SUM(I$151:I162)),I163&lt;&gt;0,(I163-($H$146-SUM(I$151:I162)))&gt;0),ABS(I163-($H$146-SUM(I$151:I162))),IF(SUM(I$151:I162)&gt;=$H$146,I163,)))</f>
        <v>0</v>
      </c>
      <c r="M163" s="93"/>
      <c r="N163" s="93"/>
      <c r="O163" s="93"/>
      <c r="P163" s="93"/>
      <c r="Q163" s="93"/>
      <c r="R163" s="93"/>
      <c r="S163" s="79"/>
      <c r="T163" s="93"/>
      <c r="U163" s="93"/>
      <c r="V163" s="93"/>
      <c r="W163" s="93"/>
      <c r="X163" s="93"/>
      <c r="Y163" s="93"/>
      <c r="Z163" s="93"/>
      <c r="AA163" s="93"/>
      <c r="AB163" s="93"/>
      <c r="AC163" s="93"/>
      <c r="AD163" s="86"/>
      <c r="AE163" s="87"/>
      <c r="AF163" s="77"/>
      <c r="AG163" s="77"/>
      <c r="AH163" s="85"/>
      <c r="AI163" s="85"/>
      <c r="AJ163" s="85"/>
      <c r="AK163" s="85"/>
      <c r="AL163" s="85"/>
      <c r="AM163" s="85"/>
      <c r="AN163" s="85"/>
      <c r="AO163" s="85"/>
      <c r="AP163" s="85"/>
      <c r="AQ163" s="85"/>
      <c r="AR163" s="85"/>
      <c r="AS163" s="85"/>
      <c r="AT163" s="85"/>
      <c r="AU163" s="85"/>
      <c r="AV163" s="85"/>
      <c r="AW163" s="85"/>
      <c r="AX163" s="85"/>
      <c r="AY163" s="85"/>
      <c r="AZ163" s="85"/>
      <c r="BA163" s="85"/>
      <c r="BB163" s="85"/>
      <c r="BC163" s="85"/>
      <c r="BD163" s="85"/>
      <c r="BE163" s="85"/>
      <c r="BF163" s="85"/>
      <c r="BG163" s="85"/>
      <c r="BH163" s="85"/>
      <c r="BI163" s="85"/>
      <c r="BJ163" s="85"/>
      <c r="BK163" s="85"/>
      <c r="BL163" s="81"/>
      <c r="BM163" s="81"/>
      <c r="BN163" s="81"/>
      <c r="BO163" s="81"/>
      <c r="BP163" s="81"/>
      <c r="BQ163" s="81"/>
      <c r="BR163" s="81"/>
      <c r="BS163" s="81"/>
      <c r="BT163" s="81"/>
      <c r="BU163" s="77"/>
      <c r="BV163" s="77"/>
      <c r="BW163" s="77"/>
      <c r="BX163" s="77"/>
      <c r="BY163" s="77"/>
      <c r="BZ163" s="77"/>
      <c r="CA163" s="8"/>
      <c r="CB163" s="8"/>
    </row>
    <row r="164" spans="1:104" s="26" customFormat="1" ht="21">
      <c r="A164" s="87"/>
      <c r="B164" s="434"/>
      <c r="C164" s="437"/>
      <c r="D164" s="331" t="str">
        <f>+IF(AND(AB204&lt;INDEX($AB$197:$AB$218,MATCH(MAX($D$146:$D$156),$D$146:$D$156,),),AB204&gt;$N$74),MAX($D$146:D163)+1,"")</f>
        <v/>
      </c>
      <c r="E164" s="129" t="str">
        <f t="shared" si="149"/>
        <v/>
      </c>
      <c r="F164" s="446"/>
      <c r="G164" s="330"/>
      <c r="H164" s="332">
        <f t="shared" si="150"/>
        <v>0</v>
      </c>
      <c r="I164" s="184">
        <f t="shared" si="151"/>
        <v>0</v>
      </c>
      <c r="J164" s="330"/>
      <c r="K164" s="332">
        <f>+(IF(AND($I$180&gt;=(SUM(H165:$H$180)),$I$180&lt;(SUM(H165:$H$180))+H164,H164&lt;&gt;0),ABS((H164+SUM(H165:$H$180))-($I$180)),IF($I$180&gt;=(SUM(H165:$H$180)),0,H164)))</f>
        <v>0</v>
      </c>
      <c r="L164" s="184">
        <f>+(IF(AND($H$146&gt;(SUM(I$151:I163)),I164&lt;&gt;0,(I164-($H$146-SUM(I$151:I163)))&gt;0),ABS(I164-($H$146-SUM(I$151:I163))),IF(SUM(I$151:I163)&gt;=$H$146,I164,)))</f>
        <v>0</v>
      </c>
      <c r="M164" s="93"/>
      <c r="N164" s="93"/>
      <c r="O164" s="93"/>
      <c r="P164" s="93"/>
      <c r="Q164" s="93"/>
      <c r="R164" s="93"/>
      <c r="S164" s="93"/>
      <c r="T164" s="93"/>
      <c r="U164" s="93"/>
      <c r="V164" s="93"/>
      <c r="W164" s="93"/>
      <c r="X164" s="93"/>
      <c r="Y164" s="93"/>
      <c r="Z164" s="93"/>
      <c r="AA164" s="93"/>
      <c r="AB164" s="93"/>
      <c r="AC164" s="93"/>
      <c r="AD164" s="86"/>
      <c r="AE164" s="87"/>
      <c r="AF164" s="77"/>
      <c r="AG164" s="77"/>
      <c r="AH164" s="85"/>
      <c r="AI164" s="85"/>
      <c r="AJ164" s="85"/>
      <c r="AK164" s="85"/>
      <c r="AL164" s="85"/>
      <c r="AM164" s="85"/>
      <c r="AN164" s="85"/>
      <c r="AO164" s="85"/>
      <c r="AP164" s="85"/>
      <c r="AQ164" s="85"/>
      <c r="AR164" s="85"/>
      <c r="AS164" s="85"/>
      <c r="AT164" s="85"/>
      <c r="AU164" s="85"/>
      <c r="AV164" s="85"/>
      <c r="AW164" s="85"/>
      <c r="AX164" s="85"/>
      <c r="AY164" s="85"/>
      <c r="AZ164" s="85"/>
      <c r="BA164" s="85"/>
      <c r="BB164" s="85"/>
      <c r="BC164" s="85"/>
      <c r="BD164" s="85"/>
      <c r="BE164" s="85"/>
      <c r="BF164" s="85"/>
      <c r="BG164" s="85"/>
      <c r="BH164" s="85"/>
      <c r="BI164" s="85"/>
      <c r="BJ164" s="85"/>
      <c r="BK164" s="85"/>
      <c r="BL164" s="81"/>
      <c r="BM164" s="81"/>
      <c r="BN164" s="81"/>
      <c r="BO164" s="81"/>
      <c r="BP164" s="81"/>
      <c r="BQ164" s="81"/>
      <c r="BR164" s="81"/>
      <c r="BS164" s="81"/>
      <c r="BT164" s="81"/>
      <c r="BU164" s="77"/>
      <c r="BV164" s="77"/>
      <c r="BW164" s="77"/>
      <c r="BX164" s="77"/>
      <c r="BY164" s="77"/>
      <c r="BZ164" s="77"/>
      <c r="CA164" s="8"/>
      <c r="CB164" s="8"/>
    </row>
    <row r="165" spans="1:104" s="26" customFormat="1" ht="21">
      <c r="A165" s="87"/>
      <c r="B165" s="434"/>
      <c r="C165" s="437"/>
      <c r="D165" s="331" t="str">
        <f>+IF(AND(AB205&lt;INDEX($AB$197:$AB$218,MATCH(MAX($D$146:$D$156),$D$146:$D$156,),),AB205&gt;$N$74),MAX($D$146:D164)+1,"")</f>
        <v/>
      </c>
      <c r="E165" s="129" t="str">
        <f t="shared" si="149"/>
        <v/>
      </c>
      <c r="F165" s="446"/>
      <c r="G165" s="330"/>
      <c r="H165" s="332">
        <f t="shared" si="150"/>
        <v>0</v>
      </c>
      <c r="I165" s="184">
        <f t="shared" si="151"/>
        <v>0</v>
      </c>
      <c r="J165" s="330"/>
      <c r="K165" s="332">
        <f>+(IF(AND($I$180&gt;=(SUM(H166:$H$180)),$I$180&lt;(SUM(H166:$H$180))+H165,H165&lt;&gt;0),ABS((H165+SUM(H166:$H$180))-($I$180)),IF($I$180&gt;=(SUM(H166:$H$180)),0,H165)))</f>
        <v>0</v>
      </c>
      <c r="L165" s="184">
        <f>+(IF(AND($H$146&gt;(SUM(I$151:I164)),I165&lt;&gt;0,(I165-($H$146-SUM(I$151:I164)))&gt;0),ABS(I165-($H$146-SUM(I$151:I164))),IF(SUM(I$151:I164)&gt;=$H$146,I165,)))</f>
        <v>0</v>
      </c>
      <c r="M165" s="93"/>
      <c r="N165" s="93"/>
      <c r="O165" s="93"/>
      <c r="P165" s="93"/>
      <c r="Q165" s="93"/>
      <c r="R165" s="93"/>
      <c r="S165" s="93"/>
      <c r="T165" s="93"/>
      <c r="U165" s="93"/>
      <c r="V165" s="93"/>
      <c r="W165" s="93"/>
      <c r="X165" s="93"/>
      <c r="Y165" s="93"/>
      <c r="Z165" s="93"/>
      <c r="AA165" s="93"/>
      <c r="AB165" s="93"/>
      <c r="AC165" s="93"/>
      <c r="AD165" s="86"/>
      <c r="AE165" s="87"/>
      <c r="AF165" s="77"/>
      <c r="AG165" s="77"/>
      <c r="AH165" s="85"/>
      <c r="AI165" s="85"/>
      <c r="AJ165" s="85"/>
      <c r="AK165" s="85"/>
      <c r="AL165" s="85"/>
      <c r="AM165" s="85"/>
      <c r="AN165" s="85"/>
      <c r="AO165" s="85"/>
      <c r="AP165" s="85"/>
      <c r="AQ165" s="85"/>
      <c r="AR165" s="85"/>
      <c r="AS165" s="85"/>
      <c r="AT165" s="85"/>
      <c r="AU165" s="85"/>
      <c r="AV165" s="85"/>
      <c r="AW165" s="85"/>
      <c r="AX165" s="85"/>
      <c r="AY165" s="85"/>
      <c r="AZ165" s="85"/>
      <c r="BA165" s="85"/>
      <c r="BB165" s="85"/>
      <c r="BC165" s="85"/>
      <c r="BD165" s="85"/>
      <c r="BE165" s="85"/>
      <c r="BF165" s="85"/>
      <c r="BG165" s="85"/>
      <c r="BH165" s="85"/>
      <c r="BI165" s="85"/>
      <c r="BJ165" s="85"/>
      <c r="BK165" s="85"/>
      <c r="BL165" s="81"/>
      <c r="BM165" s="81"/>
      <c r="BN165" s="81"/>
      <c r="BO165" s="81"/>
      <c r="BP165" s="81"/>
      <c r="BQ165" s="81"/>
      <c r="BR165" s="81"/>
      <c r="BS165" s="81"/>
      <c r="BT165" s="81"/>
      <c r="BU165" s="77"/>
      <c r="BV165" s="77"/>
      <c r="BW165" s="77"/>
      <c r="BX165" s="77"/>
      <c r="BY165" s="77"/>
      <c r="BZ165" s="77"/>
      <c r="CA165" s="8"/>
      <c r="CB165" s="8"/>
    </row>
    <row r="166" spans="1:104" s="26" customFormat="1" ht="21">
      <c r="A166" s="87"/>
      <c r="B166" s="434"/>
      <c r="C166" s="437"/>
      <c r="D166" s="331" t="str">
        <f>+IF(AND(AB206&lt;INDEX($AB$197:$AB$218,MATCH(MAX($D$146:$D$156),$D$146:$D$156,),),AB206&gt;$N$74),MAX($D$146:D165)+1,"")</f>
        <v/>
      </c>
      <c r="E166" s="129" t="str">
        <f t="shared" si="149"/>
        <v/>
      </c>
      <c r="F166" s="446"/>
      <c r="G166" s="330"/>
      <c r="H166" s="332">
        <f t="shared" si="150"/>
        <v>0</v>
      </c>
      <c r="I166" s="184">
        <f t="shared" si="151"/>
        <v>0</v>
      </c>
      <c r="J166" s="330"/>
      <c r="K166" s="332">
        <f>+(IF(AND($I$180&gt;=(SUM(H167:$H$180)),$I$180&lt;(SUM(H167:$H$180))+H166,H166&lt;&gt;0),ABS((H166+SUM(H167:$H$180))-($I$180)),IF($I$180&gt;=(SUM(H167:$H$180)),0,H166)))</f>
        <v>0</v>
      </c>
      <c r="L166" s="184">
        <f>+(IF(AND($H$146&gt;(SUM(I$151:I165)),I166&lt;&gt;0,(I166-($H$146-SUM(I$151:I165)))&gt;0),ABS(I166-($H$146-SUM(I$151:I165))),IF(SUM(I$151:I165)&gt;=$H$146,I166,)))</f>
        <v>0</v>
      </c>
      <c r="M166" s="93"/>
      <c r="N166" s="93"/>
      <c r="O166" s="93"/>
      <c r="P166" s="93"/>
      <c r="Q166" s="93"/>
      <c r="R166" s="93"/>
      <c r="S166" s="93"/>
      <c r="T166" s="93"/>
      <c r="U166" s="93"/>
      <c r="V166" s="93"/>
      <c r="W166" s="93"/>
      <c r="X166" s="93"/>
      <c r="Y166" s="93"/>
      <c r="Z166" s="93"/>
      <c r="AA166" s="93"/>
      <c r="AB166" s="93"/>
      <c r="AC166" s="93"/>
      <c r="AD166" s="86"/>
      <c r="AE166" s="87"/>
      <c r="AF166" s="78"/>
      <c r="AG166" s="77"/>
      <c r="AH166" s="85"/>
      <c r="AI166" s="85"/>
      <c r="AJ166" s="85"/>
      <c r="AK166" s="85"/>
      <c r="AL166" s="85"/>
      <c r="AM166" s="85"/>
      <c r="AN166" s="85"/>
      <c r="AO166" s="85"/>
      <c r="AP166" s="85"/>
      <c r="AQ166" s="85"/>
      <c r="AR166" s="85"/>
      <c r="AS166" s="85"/>
      <c r="AT166" s="85"/>
      <c r="AU166" s="85"/>
      <c r="AV166" s="85"/>
      <c r="AW166" s="85"/>
      <c r="AX166" s="85"/>
      <c r="AY166" s="85"/>
      <c r="AZ166" s="85"/>
      <c r="BA166" s="85"/>
      <c r="BB166" s="85"/>
      <c r="BC166" s="85"/>
      <c r="BD166" s="85"/>
      <c r="BE166" s="85"/>
      <c r="BF166" s="85"/>
      <c r="BG166" s="85"/>
      <c r="BH166" s="85"/>
      <c r="BI166" s="85"/>
      <c r="BJ166" s="85"/>
      <c r="BK166" s="85"/>
      <c r="BL166" s="81"/>
      <c r="BM166" s="81"/>
      <c r="BN166" s="81"/>
      <c r="BO166" s="81"/>
      <c r="BP166" s="81"/>
      <c r="BQ166" s="81"/>
      <c r="BR166" s="81"/>
      <c r="BS166" s="81"/>
      <c r="BT166" s="81"/>
      <c r="BU166" s="77"/>
      <c r="BV166" s="77"/>
      <c r="BW166" s="77"/>
      <c r="BX166" s="77"/>
      <c r="BY166" s="77"/>
      <c r="BZ166" s="77"/>
      <c r="CA166" s="8"/>
      <c r="CB166" s="8"/>
    </row>
    <row r="167" spans="1:104" s="26" customFormat="1" ht="21">
      <c r="A167" s="87"/>
      <c r="B167" s="434"/>
      <c r="C167" s="437"/>
      <c r="D167" s="331" t="str">
        <f>+IF(AND(AB207&lt;INDEX($AB$197:$AB$218,MATCH(MAX($D$146:$D$156),$D$146:$D$156,),),AB207&gt;$N$74),MAX($D$146:D166)+1,"")</f>
        <v/>
      </c>
      <c r="E167" s="129" t="str">
        <f t="shared" si="149"/>
        <v/>
      </c>
      <c r="F167" s="446"/>
      <c r="G167" s="330"/>
      <c r="H167" s="332">
        <f t="shared" si="150"/>
        <v>0</v>
      </c>
      <c r="I167" s="184">
        <f t="shared" si="151"/>
        <v>0</v>
      </c>
      <c r="J167" s="330"/>
      <c r="K167" s="332">
        <f>+(IF(AND($I$180&gt;=(SUM(H168:$H$180)),$I$180&lt;(SUM(H168:$H$180))+H167,H167&lt;&gt;0),ABS((H167+SUM(H168:$H$180))-($I$180)),IF($I$180&gt;=(SUM(H168:$H$180)),0,H167)))</f>
        <v>0</v>
      </c>
      <c r="L167" s="184">
        <f>+(IF(AND($H$146&gt;(SUM(I$151:I166)),I167&lt;&gt;0,(I167-($H$146-SUM(I$151:I166)))&gt;0),ABS(I167-($H$146-SUM(I$151:I166))),IF(SUM(I$151:I166)&gt;=$H$146,I167,)))</f>
        <v>0</v>
      </c>
      <c r="M167" s="93"/>
      <c r="N167" s="93"/>
      <c r="O167" s="93"/>
      <c r="P167" s="93"/>
      <c r="Q167" s="93"/>
      <c r="R167" s="93"/>
      <c r="S167" s="93"/>
      <c r="T167" s="93"/>
      <c r="U167" s="93"/>
      <c r="V167" s="93"/>
      <c r="W167" s="93"/>
      <c r="X167" s="93"/>
      <c r="Y167" s="93"/>
      <c r="Z167" s="93"/>
      <c r="AA167" s="93"/>
      <c r="AB167" s="93"/>
      <c r="AC167" s="93"/>
      <c r="AD167" s="86"/>
      <c r="AE167" s="87"/>
      <c r="AF167" s="78"/>
      <c r="AG167" s="77"/>
      <c r="AH167" s="85"/>
      <c r="AI167" s="85"/>
      <c r="AJ167" s="85"/>
      <c r="AK167" s="85"/>
      <c r="AL167" s="85"/>
      <c r="AM167" s="85"/>
      <c r="AN167" s="85"/>
      <c r="AO167" s="85"/>
      <c r="AP167" s="85"/>
      <c r="AQ167" s="85"/>
      <c r="AR167" s="85"/>
      <c r="AS167" s="85"/>
      <c r="AT167" s="85"/>
      <c r="AU167" s="85"/>
      <c r="AV167" s="85"/>
      <c r="AW167" s="85"/>
      <c r="AX167" s="85"/>
      <c r="AY167" s="85"/>
      <c r="AZ167" s="85"/>
      <c r="BA167" s="85"/>
      <c r="BB167" s="85"/>
      <c r="BC167" s="85"/>
      <c r="BD167" s="85"/>
      <c r="BE167" s="85"/>
      <c r="BF167" s="85"/>
      <c r="BG167" s="85"/>
      <c r="BH167" s="85"/>
      <c r="BI167" s="85"/>
      <c r="BJ167" s="85"/>
      <c r="BK167" s="85"/>
      <c r="BL167" s="81"/>
      <c r="BM167" s="81"/>
      <c r="BN167" s="81"/>
      <c r="BO167" s="81"/>
      <c r="BP167" s="81"/>
      <c r="BQ167" s="81"/>
      <c r="BR167" s="81"/>
      <c r="BS167" s="81"/>
      <c r="BT167" s="81"/>
      <c r="BU167" s="77"/>
      <c r="BV167" s="77"/>
      <c r="BW167" s="77"/>
      <c r="BX167" s="77"/>
      <c r="BY167" s="77"/>
      <c r="BZ167" s="77"/>
      <c r="CA167" s="8"/>
      <c r="CB167" s="8"/>
    </row>
    <row r="168" spans="1:104" ht="21">
      <c r="A168" s="87"/>
      <c r="B168" s="434"/>
      <c r="C168" s="437"/>
      <c r="D168" s="331" t="str">
        <f>+IF(AND(AB208&lt;INDEX($AB$197:$AB$218,MATCH(MAX($D$146:$D$156),$D$146:$D$156,),),AB208&gt;$N$74),MAX($D$146:D167)+1,"")</f>
        <v/>
      </c>
      <c r="E168" s="129" t="str">
        <f t="shared" si="149"/>
        <v/>
      </c>
      <c r="F168" s="446"/>
      <c r="G168" s="330"/>
      <c r="H168" s="332"/>
      <c r="I168" s="184"/>
      <c r="J168" s="330"/>
      <c r="K168" s="332"/>
      <c r="L168" s="184"/>
      <c r="M168" s="93"/>
      <c r="N168" s="93"/>
      <c r="O168" s="93"/>
      <c r="P168" s="93"/>
      <c r="Q168" s="93"/>
      <c r="R168" s="93"/>
      <c r="S168" s="93"/>
      <c r="T168" s="93"/>
      <c r="U168" s="93"/>
      <c r="V168" s="93"/>
      <c r="W168" s="93"/>
      <c r="X168" s="93"/>
      <c r="Y168" s="93"/>
      <c r="Z168" s="93"/>
      <c r="AA168" s="93"/>
      <c r="AB168" s="93"/>
      <c r="AC168" s="93"/>
      <c r="AD168" s="86"/>
      <c r="AE168" s="87"/>
      <c r="AF168" s="78"/>
      <c r="AG168" s="77"/>
      <c r="AH168" s="85"/>
      <c r="AI168" s="85"/>
      <c r="AJ168" s="85"/>
      <c r="AK168" s="85"/>
      <c r="AL168" s="85"/>
      <c r="AM168" s="85"/>
      <c r="AN168" s="85"/>
      <c r="AO168" s="85"/>
      <c r="AP168" s="85"/>
      <c r="AQ168" s="85"/>
      <c r="AR168" s="85"/>
      <c r="AS168" s="85"/>
      <c r="AT168" s="85"/>
      <c r="AU168" s="85"/>
      <c r="AV168" s="85"/>
      <c r="AW168" s="85"/>
      <c r="AX168" s="85"/>
      <c r="AY168" s="85"/>
      <c r="AZ168" s="85"/>
      <c r="BA168" s="85"/>
      <c r="BB168" s="85"/>
      <c r="BC168" s="85"/>
      <c r="BD168" s="85"/>
      <c r="BE168" s="85"/>
      <c r="BF168" s="85"/>
      <c r="BG168" s="85"/>
      <c r="BH168" s="85"/>
      <c r="BI168" s="85"/>
      <c r="BJ168" s="85"/>
      <c r="BK168" s="85"/>
      <c r="BL168" s="81"/>
      <c r="BM168" s="81"/>
      <c r="BN168" s="81"/>
      <c r="BO168" s="81"/>
      <c r="BP168" s="81"/>
      <c r="BQ168" s="81"/>
      <c r="BR168" s="81"/>
      <c r="BS168" s="81"/>
      <c r="BT168" s="81"/>
      <c r="BU168" s="77"/>
      <c r="BV168" s="77"/>
      <c r="BW168" s="77"/>
      <c r="BX168" s="77"/>
      <c r="BY168" s="77"/>
      <c r="BZ168" s="77"/>
      <c r="CC168" s="26"/>
      <c r="CD168" s="26"/>
      <c r="CE168" s="26"/>
      <c r="CF168" s="26"/>
      <c r="CG168" s="26"/>
      <c r="CH168" s="26"/>
      <c r="CI168" s="26"/>
      <c r="CJ168" s="26"/>
      <c r="CK168" s="26"/>
      <c r="CL168" s="26"/>
      <c r="CM168" s="26"/>
      <c r="CN168" s="26"/>
      <c r="CO168" s="26"/>
      <c r="CP168" s="26"/>
      <c r="CQ168" s="26"/>
      <c r="CR168" s="26"/>
      <c r="CS168" s="26"/>
      <c r="CT168" s="26"/>
      <c r="CU168" s="26"/>
      <c r="CV168" s="26"/>
      <c r="CW168" s="26"/>
      <c r="CX168" s="26"/>
      <c r="CY168" s="26"/>
      <c r="CZ168" s="26"/>
    </row>
    <row r="169" spans="1:104" s="26" customFormat="1" ht="21">
      <c r="A169" s="87"/>
      <c r="B169" s="434"/>
      <c r="C169" s="437"/>
      <c r="D169" s="331" t="str">
        <f>+IF(AND(AB209&lt;INDEX($AB$197:$AB$218,MATCH(MAX($D$146:$D$156),$D$146:$D$156,),),AB209&gt;$N$74),MAX($D$146:D168)+1,"")</f>
        <v/>
      </c>
      <c r="E169" s="129" t="str">
        <f t="shared" si="149"/>
        <v/>
      </c>
      <c r="F169" s="446"/>
      <c r="G169" s="330"/>
      <c r="H169" s="192"/>
      <c r="I169" s="182"/>
      <c r="J169" s="330"/>
      <c r="K169" s="192"/>
      <c r="L169" s="182"/>
      <c r="M169" s="93"/>
      <c r="N169" s="93"/>
      <c r="O169" s="93"/>
      <c r="P169" s="93"/>
      <c r="Q169" s="93"/>
      <c r="R169" s="93"/>
      <c r="S169" s="93"/>
      <c r="T169" s="93"/>
      <c r="U169" s="93"/>
      <c r="V169" s="93"/>
      <c r="W169" s="93"/>
      <c r="X169" s="93"/>
      <c r="Y169" s="93"/>
      <c r="Z169" s="93"/>
      <c r="AA169" s="93"/>
      <c r="AB169" s="93"/>
      <c r="AC169" s="93"/>
      <c r="AD169" s="86"/>
      <c r="AE169" s="87"/>
      <c r="AF169" s="78"/>
      <c r="AG169" s="77"/>
      <c r="AH169" s="85"/>
      <c r="AI169" s="85"/>
      <c r="AJ169" s="85"/>
      <c r="AK169" s="85"/>
      <c r="AL169" s="85"/>
      <c r="AM169" s="85"/>
      <c r="AN169" s="85"/>
      <c r="AO169" s="85"/>
      <c r="AP169" s="85"/>
      <c r="AQ169" s="85"/>
      <c r="AR169" s="85"/>
      <c r="AS169" s="85"/>
      <c r="AT169" s="85"/>
      <c r="AU169" s="85"/>
      <c r="AV169" s="85"/>
      <c r="AW169" s="85"/>
      <c r="AX169" s="85"/>
      <c r="AY169" s="85"/>
      <c r="AZ169" s="85"/>
      <c r="BA169" s="85"/>
      <c r="BB169" s="85"/>
      <c r="BC169" s="85"/>
      <c r="BD169" s="85"/>
      <c r="BE169" s="85"/>
      <c r="BF169" s="85"/>
      <c r="BG169" s="85"/>
      <c r="BH169" s="85"/>
      <c r="BI169" s="85"/>
      <c r="BJ169" s="85"/>
      <c r="BK169" s="85"/>
      <c r="BL169" s="81"/>
      <c r="BM169" s="81"/>
      <c r="BN169" s="81"/>
      <c r="BO169" s="81"/>
      <c r="BP169" s="81"/>
      <c r="BQ169" s="81"/>
      <c r="BR169" s="81"/>
      <c r="BS169" s="81"/>
      <c r="BT169" s="81"/>
      <c r="BU169" s="77"/>
      <c r="BV169" s="77"/>
      <c r="BW169" s="77"/>
      <c r="BX169" s="77"/>
      <c r="BY169" s="77"/>
      <c r="BZ169" s="77"/>
      <c r="CA169" s="8"/>
      <c r="CB169" s="8"/>
    </row>
    <row r="170" spans="1:104" ht="21">
      <c r="A170" s="87"/>
      <c r="B170" s="434"/>
      <c r="C170" s="437"/>
      <c r="D170" s="331" t="str">
        <f>+IF(AND(AB210&lt;INDEX($AB$197:$AB$218,MATCH(MAX($D$146:$D$156),$D$146:$D$156,),),AB210&gt;$N$74),MAX($D$146:D169)+1,"")</f>
        <v/>
      </c>
      <c r="E170" s="129" t="str">
        <f t="shared" si="149"/>
        <v/>
      </c>
      <c r="F170" s="446"/>
      <c r="G170" s="330"/>
      <c r="H170" s="192"/>
      <c r="I170" s="182"/>
      <c r="J170" s="330"/>
      <c r="K170" s="192"/>
      <c r="L170" s="182"/>
      <c r="M170" s="93"/>
      <c r="N170" s="93"/>
      <c r="O170" s="93"/>
      <c r="P170" s="93"/>
      <c r="Q170" s="93"/>
      <c r="R170" s="93"/>
      <c r="S170" s="93"/>
      <c r="T170" s="93"/>
      <c r="U170" s="93"/>
      <c r="V170" s="93"/>
      <c r="W170" s="93"/>
      <c r="X170" s="93"/>
      <c r="Y170" s="93"/>
      <c r="Z170" s="93"/>
      <c r="AA170" s="93"/>
      <c r="AB170" s="93"/>
      <c r="AC170" s="93"/>
      <c r="AD170" s="86"/>
      <c r="AE170" s="87"/>
      <c r="AG170" s="77"/>
      <c r="AH170" s="85"/>
      <c r="AI170" s="85"/>
      <c r="AJ170" s="85"/>
      <c r="AK170" s="85"/>
      <c r="AL170" s="85"/>
      <c r="AM170" s="85"/>
      <c r="AN170" s="85"/>
      <c r="AO170" s="85"/>
      <c r="AP170" s="85"/>
      <c r="AQ170" s="85"/>
      <c r="AR170" s="85"/>
      <c r="AS170" s="85"/>
      <c r="AT170" s="85"/>
      <c r="AU170" s="85"/>
      <c r="AV170" s="85"/>
      <c r="AW170" s="85"/>
      <c r="AX170" s="85"/>
      <c r="AY170" s="85"/>
      <c r="AZ170" s="85"/>
      <c r="BA170" s="85"/>
      <c r="BB170" s="85"/>
      <c r="BC170" s="85"/>
      <c r="BD170" s="85"/>
      <c r="BE170" s="85"/>
      <c r="BF170" s="85"/>
      <c r="BG170" s="85"/>
      <c r="BH170" s="85"/>
      <c r="BI170" s="85"/>
      <c r="BJ170" s="85"/>
      <c r="BK170" s="85"/>
      <c r="BL170" s="81"/>
      <c r="BM170" s="81"/>
      <c r="BN170" s="81"/>
      <c r="BO170" s="81"/>
      <c r="BP170" s="81"/>
      <c r="BQ170" s="81"/>
      <c r="BR170" s="81"/>
      <c r="BS170" s="81"/>
      <c r="BT170" s="81"/>
      <c r="BU170" s="77"/>
      <c r="BV170" s="77"/>
      <c r="BW170" s="77"/>
      <c r="BX170" s="77"/>
      <c r="BY170" s="77"/>
      <c r="BZ170" s="77"/>
      <c r="CC170" s="26"/>
      <c r="CD170" s="26"/>
      <c r="CE170" s="26"/>
      <c r="CF170" s="26"/>
      <c r="CG170" s="26"/>
      <c r="CH170" s="26"/>
      <c r="CI170" s="26"/>
      <c r="CJ170" s="26"/>
      <c r="CK170" s="26"/>
      <c r="CL170" s="26"/>
      <c r="CM170" s="26"/>
      <c r="CN170" s="26"/>
      <c r="CO170" s="26"/>
      <c r="CP170" s="26"/>
      <c r="CQ170" s="26"/>
      <c r="CR170" s="26"/>
      <c r="CS170" s="26"/>
      <c r="CT170" s="26"/>
      <c r="CU170" s="26"/>
      <c r="CV170" s="26"/>
      <c r="CW170" s="26"/>
      <c r="CX170" s="26"/>
      <c r="CY170" s="26"/>
      <c r="CZ170" s="26"/>
    </row>
    <row r="171" spans="1:104" ht="21">
      <c r="A171" s="87"/>
      <c r="B171" s="434"/>
      <c r="C171" s="437"/>
      <c r="D171" s="331" t="str">
        <f>+IF(AND(AB211&lt;INDEX($AB$197:$AB$218,MATCH(MAX($D$146:$D$156),$D$146:$D$156,),),AB211&gt;$N$74),MAX($D$146:D170)+1,"")</f>
        <v/>
      </c>
      <c r="E171" s="129" t="str">
        <f t="shared" si="149"/>
        <v/>
      </c>
      <c r="F171" s="446"/>
      <c r="G171" s="330"/>
      <c r="H171" s="192"/>
      <c r="I171" s="182"/>
      <c r="J171" s="330"/>
      <c r="K171" s="192"/>
      <c r="L171" s="182"/>
      <c r="M171" s="93"/>
      <c r="N171" s="93"/>
      <c r="O171" s="93"/>
      <c r="P171" s="93"/>
      <c r="Q171" s="93"/>
      <c r="R171" s="93"/>
      <c r="S171" s="93"/>
      <c r="T171" s="93"/>
      <c r="U171" s="93"/>
      <c r="V171" s="93"/>
      <c r="W171" s="93"/>
      <c r="X171" s="93"/>
      <c r="Y171" s="93"/>
      <c r="Z171" s="93"/>
      <c r="AA171" s="93"/>
      <c r="AB171" s="93"/>
      <c r="AC171" s="93"/>
      <c r="AD171" s="86"/>
      <c r="AE171" s="88"/>
      <c r="AG171" s="77"/>
      <c r="AH171" s="85"/>
      <c r="AI171" s="85"/>
      <c r="AJ171" s="85"/>
      <c r="AK171" s="85"/>
      <c r="AL171" s="85"/>
      <c r="AM171" s="85"/>
      <c r="AN171" s="85"/>
      <c r="AO171" s="85"/>
      <c r="AP171" s="85"/>
      <c r="AQ171" s="85"/>
      <c r="AR171" s="85"/>
      <c r="AS171" s="85"/>
      <c r="AT171" s="85"/>
      <c r="AU171" s="85"/>
      <c r="AV171" s="85"/>
      <c r="AW171" s="85"/>
      <c r="AX171" s="85"/>
      <c r="AY171" s="85"/>
      <c r="AZ171" s="85"/>
      <c r="BA171" s="85"/>
      <c r="BB171" s="85"/>
      <c r="BC171" s="85"/>
      <c r="BD171" s="85"/>
      <c r="BE171" s="85"/>
      <c r="BF171" s="85"/>
      <c r="BG171" s="85"/>
      <c r="BH171" s="85"/>
      <c r="BI171" s="85"/>
      <c r="BJ171" s="85"/>
      <c r="BK171" s="85"/>
      <c r="BL171" s="81"/>
      <c r="BM171" s="81"/>
      <c r="BN171" s="81"/>
      <c r="BO171" s="81"/>
      <c r="BP171" s="81"/>
      <c r="BQ171" s="81"/>
      <c r="BR171" s="81"/>
      <c r="BS171" s="81"/>
      <c r="BT171" s="81"/>
      <c r="BU171" s="77"/>
      <c r="BV171" s="77"/>
      <c r="BW171" s="77"/>
      <c r="BX171" s="77"/>
      <c r="BY171" s="77"/>
      <c r="BZ171" s="77"/>
      <c r="CC171" s="26"/>
      <c r="CD171" s="26"/>
      <c r="CE171" s="26"/>
      <c r="CF171" s="26"/>
      <c r="CG171" s="26"/>
      <c r="CH171" s="26"/>
      <c r="CI171" s="26"/>
      <c r="CJ171" s="26"/>
      <c r="CK171" s="26"/>
      <c r="CL171" s="26"/>
      <c r="CM171" s="26"/>
      <c r="CN171" s="26"/>
      <c r="CO171" s="26"/>
      <c r="CP171" s="26"/>
      <c r="CQ171" s="26"/>
      <c r="CR171" s="26"/>
      <c r="CS171" s="26"/>
      <c r="CT171" s="26"/>
      <c r="CU171" s="26"/>
      <c r="CV171" s="26"/>
      <c r="CW171" s="26"/>
      <c r="CX171" s="26"/>
      <c r="CY171" s="26"/>
      <c r="CZ171" s="26"/>
    </row>
    <row r="172" spans="1:104" ht="21">
      <c r="A172" s="87"/>
      <c r="B172" s="434"/>
      <c r="C172" s="437"/>
      <c r="D172" s="331" t="str">
        <f>+IF(AND(AB212&lt;INDEX($AB$197:$AB$218,MATCH(MAX($D$146:$D$156),$D$146:$D$156,),),AB212&gt;$N$74),MAX($D$146:D171)+1,"")</f>
        <v/>
      </c>
      <c r="E172" s="129" t="str">
        <f t="shared" si="149"/>
        <v/>
      </c>
      <c r="F172" s="446"/>
      <c r="G172" s="330"/>
      <c r="H172" s="192"/>
      <c r="I172" s="182"/>
      <c r="J172" s="330"/>
      <c r="K172" s="192"/>
      <c r="L172" s="182"/>
      <c r="M172" s="93"/>
      <c r="N172" s="93"/>
      <c r="O172" s="93"/>
      <c r="P172" s="93"/>
      <c r="Q172" s="93"/>
      <c r="R172" s="93"/>
      <c r="S172" s="93"/>
      <c r="T172" s="93"/>
      <c r="U172" s="93"/>
      <c r="V172" s="93"/>
      <c r="W172" s="93"/>
      <c r="X172" s="93"/>
      <c r="Y172" s="93"/>
      <c r="Z172" s="93"/>
      <c r="AA172" s="93"/>
      <c r="AB172" s="93"/>
      <c r="AC172" s="93"/>
      <c r="AD172" s="86"/>
      <c r="AE172" s="88"/>
      <c r="AG172" s="77"/>
      <c r="AH172" s="85"/>
      <c r="AI172" s="85"/>
      <c r="AJ172" s="85"/>
      <c r="AK172" s="85"/>
      <c r="AL172" s="85"/>
      <c r="AM172" s="85"/>
      <c r="AN172" s="85"/>
      <c r="AO172" s="85"/>
      <c r="AP172" s="85"/>
      <c r="AQ172" s="85"/>
      <c r="AR172" s="85"/>
      <c r="AS172" s="85"/>
      <c r="AT172" s="85"/>
      <c r="AU172" s="85"/>
      <c r="AV172" s="85"/>
      <c r="AW172" s="85"/>
      <c r="AX172" s="85"/>
      <c r="AY172" s="85"/>
      <c r="AZ172" s="85"/>
      <c r="BA172" s="85"/>
      <c r="BB172" s="85"/>
      <c r="BC172" s="85"/>
      <c r="BD172" s="85"/>
      <c r="BE172" s="85"/>
      <c r="BF172" s="85"/>
      <c r="BG172" s="85"/>
      <c r="BH172" s="85"/>
      <c r="BI172" s="85"/>
      <c r="BJ172" s="85"/>
      <c r="BK172" s="85"/>
      <c r="BL172" s="81"/>
      <c r="BM172" s="81"/>
      <c r="BN172" s="81"/>
      <c r="BO172" s="81"/>
      <c r="BP172" s="81"/>
      <c r="BQ172" s="81"/>
      <c r="BR172" s="81"/>
      <c r="BS172" s="81"/>
      <c r="BT172" s="81"/>
      <c r="BU172" s="77"/>
      <c r="BV172" s="77"/>
      <c r="BW172" s="77"/>
      <c r="BX172" s="77"/>
      <c r="BY172" s="77"/>
      <c r="BZ172" s="77"/>
      <c r="CC172" s="26"/>
      <c r="CD172" s="26"/>
      <c r="CE172" s="26"/>
      <c r="CF172" s="26"/>
      <c r="CG172" s="26"/>
      <c r="CH172" s="26"/>
      <c r="CI172" s="26"/>
      <c r="CJ172" s="26"/>
      <c r="CK172" s="26"/>
      <c r="CL172" s="26"/>
      <c r="CM172" s="26"/>
      <c r="CN172" s="26"/>
      <c r="CO172" s="26"/>
      <c r="CP172" s="26"/>
      <c r="CQ172" s="26"/>
      <c r="CR172" s="26"/>
      <c r="CS172" s="26"/>
      <c r="CT172" s="26"/>
      <c r="CU172" s="26"/>
      <c r="CV172" s="26"/>
      <c r="CW172" s="26"/>
      <c r="CX172" s="26"/>
      <c r="CY172" s="26"/>
      <c r="CZ172" s="26"/>
    </row>
    <row r="173" spans="1:104" ht="21">
      <c r="A173" s="87"/>
      <c r="B173" s="434"/>
      <c r="C173" s="437"/>
      <c r="D173" s="331" t="str">
        <f>+IF(AND(AB213&lt;INDEX($AB$197:$AB$218,MATCH(MAX($D$146:$D$156),$D$146:$D$156,),),AB213&gt;$N$74),MAX($D$146:D172)+1,"")</f>
        <v/>
      </c>
      <c r="E173" s="129" t="str">
        <f t="shared" si="149"/>
        <v/>
      </c>
      <c r="F173" s="446"/>
      <c r="G173" s="330"/>
      <c r="H173" s="192"/>
      <c r="I173" s="182"/>
      <c r="J173" s="330"/>
      <c r="K173" s="192"/>
      <c r="L173" s="182"/>
      <c r="M173" s="93"/>
      <c r="N173" s="93"/>
      <c r="O173" s="93"/>
      <c r="P173" s="93"/>
      <c r="Q173" s="93"/>
      <c r="R173" s="93"/>
      <c r="S173" s="93"/>
      <c r="T173" s="93"/>
      <c r="U173" s="93"/>
      <c r="V173" s="93"/>
      <c r="W173" s="93"/>
      <c r="X173" s="93"/>
      <c r="Y173" s="93"/>
      <c r="Z173" s="93"/>
      <c r="AA173" s="93"/>
      <c r="AB173" s="93"/>
      <c r="AC173" s="93"/>
      <c r="AD173" s="86"/>
      <c r="AE173" s="88"/>
      <c r="AG173" s="77"/>
      <c r="AH173" s="85"/>
      <c r="AI173" s="85"/>
      <c r="AJ173" s="85"/>
      <c r="AK173" s="85"/>
      <c r="AL173" s="85"/>
      <c r="AM173" s="85"/>
      <c r="AN173" s="85"/>
      <c r="AO173" s="85"/>
      <c r="AP173" s="85"/>
      <c r="AQ173" s="85"/>
      <c r="AR173" s="85"/>
      <c r="AS173" s="85"/>
      <c r="AT173" s="85"/>
      <c r="AU173" s="85"/>
      <c r="AV173" s="85"/>
      <c r="AW173" s="85"/>
      <c r="AX173" s="85"/>
      <c r="AY173" s="85"/>
      <c r="AZ173" s="85"/>
      <c r="BA173" s="85"/>
      <c r="BB173" s="85"/>
      <c r="BC173" s="85"/>
      <c r="BD173" s="85"/>
      <c r="BE173" s="85"/>
      <c r="BF173" s="85"/>
      <c r="BG173" s="85"/>
      <c r="BH173" s="85"/>
      <c r="BI173" s="85"/>
      <c r="BJ173" s="85"/>
      <c r="BK173" s="85"/>
      <c r="BL173" s="81"/>
      <c r="BM173" s="81"/>
      <c r="BN173" s="81"/>
      <c r="BO173" s="81"/>
      <c r="BP173" s="81"/>
      <c r="BQ173" s="81"/>
      <c r="BR173" s="81"/>
      <c r="BS173" s="81"/>
      <c r="BT173" s="81"/>
      <c r="BU173" s="77"/>
      <c r="BV173" s="77"/>
      <c r="BW173" s="77"/>
      <c r="BX173" s="77"/>
      <c r="BY173" s="77"/>
      <c r="BZ173" s="77"/>
      <c r="CC173" s="26"/>
      <c r="CD173" s="26"/>
      <c r="CE173" s="26"/>
      <c r="CF173" s="26"/>
      <c r="CG173" s="26"/>
      <c r="CH173" s="26"/>
      <c r="CI173" s="26"/>
      <c r="CJ173" s="26"/>
      <c r="CK173" s="26"/>
      <c r="CL173" s="26"/>
      <c r="CM173" s="26"/>
      <c r="CN173" s="26"/>
      <c r="CO173" s="26"/>
      <c r="CP173" s="26"/>
      <c r="CQ173" s="26"/>
      <c r="CR173" s="26"/>
      <c r="CS173" s="26"/>
      <c r="CT173" s="26"/>
      <c r="CU173" s="26"/>
      <c r="CV173" s="26"/>
      <c r="CW173" s="26"/>
      <c r="CX173" s="26"/>
      <c r="CY173" s="26"/>
      <c r="CZ173" s="26"/>
    </row>
    <row r="174" spans="1:104" ht="21">
      <c r="A174" s="87"/>
      <c r="B174" s="434"/>
      <c r="C174" s="437"/>
      <c r="D174" s="331" t="str">
        <f>+IF(AND(AB214&lt;INDEX($AB$197:$AB$218,MATCH(MAX($D$146:$D$156),$D$146:$D$156,),),AB214&gt;$N$74),MAX($D$146:D173)+1,"")</f>
        <v/>
      </c>
      <c r="E174" s="129" t="str">
        <f t="shared" si="149"/>
        <v/>
      </c>
      <c r="F174" s="446"/>
      <c r="G174" s="330"/>
      <c r="H174" s="192"/>
      <c r="I174" s="182"/>
      <c r="J174" s="330"/>
      <c r="K174" s="192"/>
      <c r="L174" s="182"/>
      <c r="M174" s="93"/>
      <c r="N174" s="93"/>
      <c r="O174" s="93"/>
      <c r="P174" s="93"/>
      <c r="Q174" s="93"/>
      <c r="R174" s="93"/>
      <c r="S174" s="93"/>
      <c r="T174" s="93"/>
      <c r="U174" s="93"/>
      <c r="V174" s="93"/>
      <c r="W174" s="93"/>
      <c r="X174" s="93"/>
      <c r="Y174" s="93"/>
      <c r="Z174" s="93"/>
      <c r="AA174" s="93"/>
      <c r="AB174" s="93"/>
      <c r="AC174" s="93"/>
      <c r="AD174" s="86"/>
      <c r="AE174" s="88"/>
      <c r="AG174" s="77"/>
      <c r="AH174" s="85"/>
      <c r="AI174" s="85"/>
      <c r="AJ174" s="85"/>
      <c r="AK174" s="85"/>
      <c r="AL174" s="85"/>
      <c r="AM174" s="85"/>
      <c r="AN174" s="85"/>
      <c r="AO174" s="85"/>
      <c r="AP174" s="85"/>
      <c r="AQ174" s="85"/>
      <c r="AR174" s="85"/>
      <c r="AS174" s="85"/>
      <c r="AT174" s="85"/>
      <c r="AU174" s="85"/>
      <c r="AV174" s="85"/>
      <c r="AW174" s="85"/>
      <c r="AX174" s="85"/>
      <c r="AY174" s="85"/>
      <c r="AZ174" s="85"/>
      <c r="BA174" s="85"/>
      <c r="BB174" s="85"/>
      <c r="BC174" s="85"/>
      <c r="BD174" s="85"/>
      <c r="BE174" s="85"/>
      <c r="BF174" s="85"/>
      <c r="BG174" s="85"/>
      <c r="BH174" s="85"/>
      <c r="BI174" s="85"/>
      <c r="BJ174" s="85"/>
      <c r="BK174" s="85"/>
      <c r="BL174" s="81"/>
      <c r="BM174" s="81"/>
      <c r="BN174" s="81"/>
      <c r="BO174" s="81"/>
      <c r="BP174" s="81"/>
      <c r="BQ174" s="81"/>
      <c r="BR174" s="81"/>
      <c r="BS174" s="81"/>
      <c r="BT174" s="81"/>
      <c r="BU174" s="77"/>
      <c r="BV174" s="77"/>
      <c r="BW174" s="77"/>
      <c r="BX174" s="77"/>
      <c r="BY174" s="77"/>
      <c r="BZ174" s="77"/>
      <c r="CC174" s="26"/>
      <c r="CD174" s="26"/>
      <c r="CE174" s="26"/>
      <c r="CF174" s="26"/>
      <c r="CG174" s="26"/>
      <c r="CH174" s="26"/>
      <c r="CI174" s="26"/>
      <c r="CJ174" s="26"/>
      <c r="CK174" s="26"/>
      <c r="CL174" s="26"/>
      <c r="CM174" s="26"/>
      <c r="CN174" s="26"/>
      <c r="CO174" s="26"/>
      <c r="CP174" s="26"/>
      <c r="CQ174" s="26"/>
      <c r="CR174" s="26"/>
      <c r="CS174" s="26"/>
      <c r="CT174" s="26"/>
      <c r="CU174" s="26"/>
      <c r="CV174" s="26"/>
      <c r="CW174" s="26"/>
      <c r="CX174" s="26"/>
      <c r="CY174" s="26"/>
      <c r="CZ174" s="26"/>
    </row>
    <row r="175" spans="1:104" s="26" customFormat="1" ht="21">
      <c r="A175" s="87"/>
      <c r="B175" s="434"/>
      <c r="C175" s="437"/>
      <c r="D175" s="331" t="str">
        <f>+IF(AND(AB215&lt;INDEX($AB$197:$AB$218,MATCH(MAX($D$146:$D$156),$D$146:$D$156,),),AB215&gt;$N$74),MAX($D$146:D174)+1,"")</f>
        <v/>
      </c>
      <c r="E175" s="129" t="str">
        <f t="shared" si="149"/>
        <v/>
      </c>
      <c r="F175" s="446"/>
      <c r="G175" s="330"/>
      <c r="H175" s="192"/>
      <c r="I175" s="182"/>
      <c r="J175" s="330"/>
      <c r="K175" s="192"/>
      <c r="L175" s="182"/>
      <c r="M175" s="93"/>
      <c r="N175" s="93"/>
      <c r="O175" s="93"/>
      <c r="P175" s="93"/>
      <c r="Q175" s="93"/>
      <c r="R175" s="93"/>
      <c r="S175" s="93"/>
      <c r="T175" s="93"/>
      <c r="U175" s="93"/>
      <c r="V175" s="93"/>
      <c r="W175" s="93"/>
      <c r="X175" s="93"/>
      <c r="Y175" s="93"/>
      <c r="Z175" s="93"/>
      <c r="AA175" s="93"/>
      <c r="AB175" s="93"/>
      <c r="AC175" s="93"/>
      <c r="AD175" s="86"/>
      <c r="AE175" s="87"/>
      <c r="AG175" s="77"/>
      <c r="AH175" s="85"/>
      <c r="AI175" s="85"/>
      <c r="AJ175" s="85"/>
      <c r="AK175" s="85"/>
      <c r="AL175" s="85"/>
      <c r="AM175" s="85"/>
      <c r="AN175" s="85"/>
      <c r="AO175" s="85"/>
      <c r="AP175" s="85"/>
      <c r="AQ175" s="85"/>
      <c r="AR175" s="85"/>
      <c r="AS175" s="85"/>
      <c r="AT175" s="85"/>
      <c r="AU175" s="85"/>
      <c r="AV175" s="85"/>
      <c r="AW175" s="85"/>
      <c r="AX175" s="85"/>
      <c r="AY175" s="85"/>
      <c r="AZ175" s="85"/>
      <c r="BA175" s="85"/>
      <c r="BB175" s="85"/>
      <c r="BC175" s="85"/>
      <c r="BD175" s="85"/>
      <c r="BE175" s="85"/>
      <c r="BF175" s="85"/>
      <c r="BG175" s="85"/>
      <c r="BH175" s="85"/>
      <c r="BI175" s="85"/>
      <c r="BJ175" s="85"/>
      <c r="BK175" s="85"/>
      <c r="BL175" s="81"/>
      <c r="BM175" s="81"/>
      <c r="BN175" s="81"/>
      <c r="BO175" s="81"/>
      <c r="BP175" s="81"/>
      <c r="BQ175" s="81"/>
      <c r="BR175" s="81"/>
      <c r="BS175" s="81"/>
      <c r="BT175" s="81"/>
      <c r="BU175" s="77"/>
      <c r="BV175" s="77"/>
      <c r="BW175" s="77"/>
      <c r="BX175" s="77"/>
      <c r="BY175" s="77"/>
      <c r="BZ175" s="77"/>
      <c r="CA175" s="8"/>
      <c r="CB175" s="8"/>
    </row>
    <row r="176" spans="1:104" s="26" customFormat="1" ht="21">
      <c r="A176" s="87"/>
      <c r="B176" s="434"/>
      <c r="C176" s="437"/>
      <c r="D176" s="331" t="str">
        <f>+IF(AND(AB216&lt;INDEX($AB$197:$AB$218,MATCH(MAX($D$146:$D$156),$D$146:$D$156,),),AB216&gt;$N$74),MAX($D$146:D175)+1,"")</f>
        <v/>
      </c>
      <c r="E176" s="129" t="str">
        <f t="shared" si="149"/>
        <v/>
      </c>
      <c r="F176" s="446"/>
      <c r="G176" s="330"/>
      <c r="H176" s="192"/>
      <c r="I176" s="182"/>
      <c r="J176" s="330"/>
      <c r="K176" s="192"/>
      <c r="L176" s="182"/>
      <c r="M176" s="93"/>
      <c r="N176" s="93"/>
      <c r="O176" s="93"/>
      <c r="P176" s="93"/>
      <c r="Q176" s="93"/>
      <c r="R176" s="93"/>
      <c r="S176" s="93"/>
      <c r="T176" s="93"/>
      <c r="U176" s="93"/>
      <c r="V176" s="93"/>
      <c r="W176" s="93"/>
      <c r="X176" s="93"/>
      <c r="Y176" s="93"/>
      <c r="Z176" s="93"/>
      <c r="AA176" s="93"/>
      <c r="AB176" s="93"/>
      <c r="AC176" s="93"/>
      <c r="AD176" s="86"/>
      <c r="AE176" s="87"/>
      <c r="AG176" s="77"/>
      <c r="AH176" s="85"/>
      <c r="AI176" s="85"/>
      <c r="AJ176" s="85"/>
      <c r="AK176" s="85"/>
      <c r="AL176" s="85"/>
      <c r="AM176" s="85"/>
      <c r="AN176" s="85"/>
      <c r="AO176" s="85"/>
      <c r="AP176" s="85"/>
      <c r="AQ176" s="85"/>
      <c r="AR176" s="85"/>
      <c r="AS176" s="85"/>
      <c r="AT176" s="85"/>
      <c r="AU176" s="85"/>
      <c r="AV176" s="85"/>
      <c r="AW176" s="85"/>
      <c r="AX176" s="85"/>
      <c r="AY176" s="85"/>
      <c r="AZ176" s="85"/>
      <c r="BA176" s="85"/>
      <c r="BB176" s="85"/>
      <c r="BC176" s="85"/>
      <c r="BD176" s="85"/>
      <c r="BE176" s="85"/>
      <c r="BF176" s="85"/>
      <c r="BG176" s="85"/>
      <c r="BH176" s="85"/>
      <c r="BI176" s="85"/>
      <c r="BJ176" s="85"/>
      <c r="BK176" s="85"/>
      <c r="BL176" s="81"/>
      <c r="BM176" s="81"/>
      <c r="BN176" s="81"/>
      <c r="BO176" s="81"/>
      <c r="BP176" s="81"/>
      <c r="BQ176" s="81"/>
      <c r="BR176" s="81"/>
      <c r="BS176" s="81"/>
      <c r="BT176" s="81"/>
      <c r="BU176" s="77"/>
      <c r="BV176" s="77"/>
      <c r="BW176" s="77"/>
      <c r="BX176" s="77"/>
      <c r="BY176" s="77"/>
      <c r="BZ176" s="77"/>
      <c r="CA176" s="8"/>
      <c r="CB176" s="8"/>
    </row>
    <row r="177" spans="1:104" s="26" customFormat="1" ht="21">
      <c r="A177" s="87"/>
      <c r="B177" s="434"/>
      <c r="C177" s="437"/>
      <c r="D177" s="331" t="str">
        <f>+IF(AND(AB217&lt;INDEX($AB$197:$AB$218,MATCH(MAX($D$146:$D$156),$D$146:$D$156,),),AB217&gt;$N$74),MAX($D$146:D176)+1,"")</f>
        <v/>
      </c>
      <c r="E177" s="129" t="str">
        <f t="shared" si="149"/>
        <v/>
      </c>
      <c r="F177" s="446"/>
      <c r="G177" s="330"/>
      <c r="H177" s="192"/>
      <c r="I177" s="182"/>
      <c r="J177" s="330"/>
      <c r="K177" s="192"/>
      <c r="L177" s="182"/>
      <c r="M177" s="93"/>
      <c r="N177" s="93"/>
      <c r="O177" s="93"/>
      <c r="P177" s="93"/>
      <c r="Q177" s="93"/>
      <c r="R177" s="93"/>
      <c r="S177" s="93"/>
      <c r="T177" s="93"/>
      <c r="U177" s="93"/>
      <c r="V177" s="93"/>
      <c r="W177" s="93"/>
      <c r="X177" s="93"/>
      <c r="Y177" s="93"/>
      <c r="Z177" s="93"/>
      <c r="AA177" s="93"/>
      <c r="AB177" s="93"/>
      <c r="AC177" s="93"/>
      <c r="AD177" s="86"/>
      <c r="AE177" s="87"/>
      <c r="AG177" s="77"/>
      <c r="AH177" s="85"/>
      <c r="AI177" s="85"/>
      <c r="AJ177" s="85"/>
      <c r="AK177" s="85"/>
      <c r="AL177" s="85"/>
      <c r="AM177" s="85"/>
      <c r="AN177" s="85"/>
      <c r="AO177" s="85"/>
      <c r="AP177" s="85"/>
      <c r="AQ177" s="85"/>
      <c r="AR177" s="85"/>
      <c r="AS177" s="85"/>
      <c r="AT177" s="85"/>
      <c r="AU177" s="85"/>
      <c r="AV177" s="85"/>
      <c r="AW177" s="85"/>
      <c r="AX177" s="85"/>
      <c r="AY177" s="85"/>
      <c r="AZ177" s="85"/>
      <c r="BA177" s="85"/>
      <c r="BB177" s="85"/>
      <c r="BC177" s="85"/>
      <c r="BD177" s="85"/>
      <c r="BE177" s="85"/>
      <c r="BF177" s="85"/>
      <c r="BG177" s="85"/>
      <c r="BH177" s="85"/>
      <c r="BI177" s="85"/>
      <c r="BJ177" s="85"/>
      <c r="BK177" s="85"/>
      <c r="BL177" s="81"/>
      <c r="BM177" s="81"/>
      <c r="BN177" s="81"/>
      <c r="BO177" s="81"/>
      <c r="BP177" s="81"/>
      <c r="BQ177" s="81"/>
      <c r="BR177" s="81"/>
      <c r="BS177" s="81"/>
      <c r="BT177" s="81"/>
      <c r="BU177" s="77"/>
      <c r="BV177" s="77"/>
      <c r="BW177" s="77"/>
      <c r="BX177" s="77"/>
      <c r="BY177" s="77"/>
      <c r="BZ177" s="77"/>
      <c r="CA177" s="8"/>
      <c r="CB177" s="8"/>
    </row>
    <row r="178" spans="1:104" ht="21">
      <c r="A178" s="87"/>
      <c r="B178" s="434"/>
      <c r="C178" s="437"/>
      <c r="D178" s="331" t="str">
        <f>+IF(AND(AB218&lt;INDEX($AB$197:$AB$218,MATCH(MAX($D$146:$D$156),$D$146:$D$156,),),AB218&gt;$N$74),MAX($D$146:D177)+1,"")</f>
        <v/>
      </c>
      <c r="E178" s="129" t="str">
        <f t="shared" si="149"/>
        <v/>
      </c>
      <c r="F178" s="446"/>
      <c r="G178" s="330"/>
      <c r="H178" s="192"/>
      <c r="I178" s="182"/>
      <c r="J178" s="330"/>
      <c r="K178" s="192"/>
      <c r="L178" s="182"/>
      <c r="M178" s="93"/>
      <c r="N178" s="93"/>
      <c r="O178" s="93"/>
      <c r="P178" s="93"/>
      <c r="Q178" s="93"/>
      <c r="R178" s="93"/>
      <c r="S178" s="93"/>
      <c r="T178" s="93"/>
      <c r="U178" s="93"/>
      <c r="V178" s="93"/>
      <c r="W178" s="93"/>
      <c r="X178" s="93"/>
      <c r="Y178" s="93"/>
      <c r="Z178" s="93"/>
      <c r="AA178" s="93"/>
      <c r="AB178" s="93"/>
      <c r="AC178" s="93"/>
      <c r="AD178" s="86"/>
      <c r="AE178" s="87"/>
      <c r="AG178" s="77"/>
      <c r="AH178" s="85"/>
      <c r="AI178" s="85"/>
      <c r="AJ178" s="85"/>
      <c r="AK178" s="85"/>
      <c r="AL178" s="85"/>
      <c r="AM178" s="85"/>
      <c r="AN178" s="85"/>
      <c r="AO178" s="85"/>
      <c r="AP178" s="85"/>
      <c r="AQ178" s="85"/>
      <c r="AR178" s="85"/>
      <c r="AS178" s="85"/>
      <c r="AT178" s="85"/>
      <c r="AU178" s="85"/>
      <c r="AV178" s="85"/>
      <c r="AW178" s="85"/>
      <c r="AX178" s="85"/>
      <c r="AY178" s="85"/>
      <c r="AZ178" s="85"/>
      <c r="BA178" s="85"/>
      <c r="BB178" s="85"/>
      <c r="BC178" s="85"/>
      <c r="BD178" s="85"/>
      <c r="BE178" s="85"/>
      <c r="BF178" s="85"/>
      <c r="BG178" s="85"/>
      <c r="BH178" s="85"/>
      <c r="BI178" s="85"/>
      <c r="BJ178" s="85"/>
      <c r="BK178" s="85"/>
      <c r="BL178" s="81"/>
      <c r="BM178" s="81"/>
      <c r="BN178" s="81"/>
      <c r="BO178" s="81"/>
      <c r="BP178" s="81"/>
      <c r="BQ178" s="81"/>
      <c r="BR178" s="81"/>
      <c r="BS178" s="81"/>
      <c r="BT178" s="81"/>
      <c r="BU178" s="77"/>
      <c r="BV178" s="77"/>
      <c r="BW178" s="77"/>
      <c r="BX178" s="77"/>
      <c r="BY178" s="77"/>
      <c r="BZ178" s="77"/>
    </row>
    <row r="179" spans="1:104" ht="21.6" thickBot="1">
      <c r="A179" s="87"/>
      <c r="B179" s="435"/>
      <c r="C179" s="438"/>
      <c r="D179" s="331" t="str">
        <f>+IF(AND(AC219&lt;INDEX($AB$197:$AB$218,MATCH(MAX($D$146:$D$156),$D$146:$D$156,),),AC219&gt;$N$74),MAX($D$146:D178)+1,"")</f>
        <v/>
      </c>
      <c r="E179" s="129" t="str">
        <f t="shared" si="149"/>
        <v/>
      </c>
      <c r="F179" s="447"/>
      <c r="G179" s="330"/>
      <c r="H179" s="192"/>
      <c r="I179" s="182"/>
      <c r="J179" s="330"/>
      <c r="K179" s="192"/>
      <c r="L179" s="182"/>
      <c r="M179" s="93"/>
      <c r="N179" s="93"/>
      <c r="O179" s="93"/>
      <c r="P179" s="93"/>
      <c r="Q179" s="93"/>
      <c r="R179" s="93"/>
      <c r="S179" s="93"/>
      <c r="T179" s="93"/>
      <c r="U179" s="93"/>
      <c r="V179" s="93"/>
      <c r="W179" s="93"/>
      <c r="X179" s="93"/>
      <c r="Y179" s="93"/>
      <c r="Z179" s="93"/>
      <c r="AA179" s="93"/>
      <c r="AB179" s="93"/>
      <c r="AC179" s="93"/>
      <c r="AD179" s="86"/>
      <c r="AE179" s="87"/>
      <c r="AG179" s="77"/>
      <c r="AH179" s="85"/>
      <c r="AI179" s="85"/>
      <c r="AJ179" s="85"/>
      <c r="AK179" s="85"/>
      <c r="AL179" s="85"/>
      <c r="AM179" s="85"/>
      <c r="AN179" s="85"/>
      <c r="AO179" s="85"/>
      <c r="AP179" s="85"/>
      <c r="AQ179" s="85"/>
      <c r="AR179" s="85"/>
      <c r="AS179" s="85"/>
      <c r="AT179" s="85"/>
      <c r="AU179" s="85"/>
      <c r="AV179" s="85"/>
      <c r="AW179" s="85"/>
      <c r="AX179" s="85"/>
      <c r="AY179" s="85"/>
      <c r="AZ179" s="85"/>
      <c r="BA179" s="85"/>
      <c r="BB179" s="85"/>
      <c r="BC179" s="85"/>
      <c r="BD179" s="85"/>
      <c r="BE179" s="85"/>
      <c r="BF179" s="85"/>
      <c r="BG179" s="85"/>
      <c r="BH179" s="85"/>
      <c r="BI179" s="85"/>
      <c r="BJ179" s="85"/>
      <c r="BK179" s="85"/>
      <c r="BL179" s="81"/>
      <c r="BM179" s="81"/>
      <c r="BN179" s="81"/>
      <c r="BO179" s="81"/>
      <c r="BP179" s="81"/>
      <c r="BQ179" s="81"/>
      <c r="BR179" s="81"/>
      <c r="BS179" s="81"/>
      <c r="BT179" s="81"/>
      <c r="BU179" s="77"/>
      <c r="BV179" s="77"/>
      <c r="BW179" s="77"/>
      <c r="BX179" s="77"/>
      <c r="BY179" s="77"/>
      <c r="BZ179" s="77"/>
      <c r="CC179" s="26"/>
      <c r="CD179" s="26"/>
      <c r="CE179" s="26"/>
      <c r="CF179" s="26"/>
      <c r="CG179" s="26"/>
      <c r="CH179" s="26"/>
      <c r="CI179" s="26"/>
      <c r="CJ179" s="26"/>
      <c r="CK179" s="26"/>
      <c r="CL179" s="26"/>
      <c r="CM179" s="26"/>
      <c r="CN179" s="26"/>
      <c r="CO179" s="26"/>
      <c r="CP179" s="26"/>
      <c r="CQ179" s="26"/>
      <c r="CR179" s="26"/>
      <c r="CS179" s="26"/>
      <c r="CT179" s="26"/>
      <c r="CU179" s="26"/>
      <c r="CV179" s="26"/>
      <c r="CW179" s="26"/>
      <c r="CX179" s="26"/>
      <c r="CY179" s="26"/>
      <c r="CZ179" s="26"/>
    </row>
    <row r="180" spans="1:104" ht="21">
      <c r="A180" s="87"/>
      <c r="B180" s="439" t="s">
        <v>63</v>
      </c>
      <c r="C180" s="442" t="s">
        <v>60</v>
      </c>
      <c r="D180" s="333">
        <f>MAX(D$146:D179)+1</f>
        <v>7</v>
      </c>
      <c r="E180" s="334">
        <f t="shared" si="149"/>
        <v>6</v>
      </c>
      <c r="F180" s="442">
        <f>+SUM(E180:E190)</f>
        <v>6</v>
      </c>
      <c r="G180" s="330"/>
      <c r="H180" s="192"/>
      <c r="I180" s="386">
        <f>+SUM(E180:E190)</f>
        <v>6</v>
      </c>
      <c r="J180" s="129"/>
      <c r="K180" s="443">
        <f>+SUM(E180:E190)</f>
        <v>6</v>
      </c>
      <c r="L180" s="386">
        <f>+SUM(E180:E190)</f>
        <v>6</v>
      </c>
      <c r="M180" s="93"/>
      <c r="N180" s="93"/>
      <c r="O180" s="93"/>
      <c r="P180" s="93"/>
      <c r="Q180" s="93"/>
      <c r="R180" s="93"/>
      <c r="S180" s="93"/>
      <c r="T180" s="93"/>
      <c r="U180" s="93"/>
      <c r="V180" s="93"/>
      <c r="W180" s="93"/>
      <c r="X180" s="93"/>
      <c r="Y180" s="93"/>
      <c r="Z180" s="93"/>
      <c r="AA180" s="93"/>
      <c r="AB180" s="93"/>
      <c r="AC180" s="93"/>
      <c r="AD180" s="86"/>
      <c r="AE180" s="87"/>
      <c r="AG180" s="77"/>
      <c r="AH180" s="85"/>
      <c r="AI180" s="85"/>
      <c r="AJ180" s="85"/>
      <c r="AK180" s="85"/>
      <c r="AL180" s="85"/>
      <c r="AM180" s="85"/>
      <c r="AN180" s="85"/>
      <c r="AO180" s="85"/>
      <c r="AP180" s="85"/>
      <c r="AQ180" s="85"/>
      <c r="AR180" s="85"/>
      <c r="AS180" s="85"/>
      <c r="AT180" s="85"/>
      <c r="AU180" s="85"/>
      <c r="AV180" s="85"/>
      <c r="AW180" s="85"/>
      <c r="AX180" s="85"/>
      <c r="AY180" s="85"/>
      <c r="AZ180" s="85"/>
      <c r="BA180" s="85"/>
      <c r="BB180" s="85"/>
      <c r="BC180" s="85"/>
      <c r="BD180" s="85"/>
      <c r="BE180" s="85"/>
      <c r="BF180" s="85"/>
      <c r="BG180" s="85"/>
      <c r="BH180" s="85"/>
      <c r="BI180" s="85"/>
      <c r="BJ180" s="85"/>
      <c r="BK180" s="85"/>
      <c r="BL180" s="81"/>
      <c r="BM180" s="81"/>
      <c r="BN180" s="81"/>
      <c r="BO180" s="81"/>
      <c r="BP180" s="81"/>
      <c r="BQ180" s="81"/>
      <c r="BR180" s="81"/>
      <c r="BS180" s="81"/>
      <c r="BT180" s="81"/>
      <c r="BU180" s="77"/>
      <c r="BV180" s="77"/>
      <c r="BW180" s="77"/>
      <c r="BX180" s="77"/>
      <c r="BY180" s="77"/>
      <c r="BZ180" s="77"/>
    </row>
    <row r="181" spans="1:104" ht="21">
      <c r="A181" s="87"/>
      <c r="B181" s="440"/>
      <c r="C181" s="387"/>
      <c r="D181" s="335" t="str">
        <f>IF(D180="","",IF((INDEX($AC$197:$AC$218,D180+1,))&lt;&gt;0,(MAX(D$157:D180)+1),""))</f>
        <v/>
      </c>
      <c r="E181" s="336" t="str">
        <f t="shared" si="149"/>
        <v/>
      </c>
      <c r="F181" s="387"/>
      <c r="G181" s="330"/>
      <c r="H181" s="192"/>
      <c r="I181" s="387"/>
      <c r="J181" s="129"/>
      <c r="K181" s="444"/>
      <c r="L181" s="387"/>
      <c r="M181" s="93"/>
      <c r="N181" s="93"/>
      <c r="O181" s="93"/>
      <c r="P181" s="93"/>
      <c r="Q181" s="93"/>
      <c r="R181" s="93"/>
      <c r="S181" s="93"/>
      <c r="T181" s="93"/>
      <c r="U181" s="93"/>
      <c r="V181" s="93"/>
      <c r="W181" s="93"/>
      <c r="X181" s="93"/>
      <c r="Y181" s="93"/>
      <c r="Z181" s="93"/>
      <c r="AA181" s="93"/>
      <c r="AB181" s="93"/>
      <c r="AC181" s="93"/>
      <c r="AD181" s="86"/>
      <c r="AE181" s="87"/>
      <c r="AG181" s="77"/>
      <c r="AH181" s="85"/>
      <c r="AI181" s="85"/>
      <c r="AJ181" s="85"/>
      <c r="AK181" s="85"/>
      <c r="AL181" s="85"/>
      <c r="AM181" s="85"/>
      <c r="AN181" s="85"/>
      <c r="AO181" s="85"/>
      <c r="AP181" s="85"/>
      <c r="AQ181" s="85"/>
      <c r="AR181" s="85"/>
      <c r="AS181" s="85"/>
      <c r="AT181" s="85"/>
      <c r="AU181" s="85"/>
      <c r="AV181" s="85"/>
      <c r="AW181" s="85"/>
      <c r="AX181" s="85"/>
      <c r="AY181" s="85"/>
      <c r="AZ181" s="85"/>
      <c r="BA181" s="85"/>
      <c r="BB181" s="85"/>
      <c r="BC181" s="85"/>
      <c r="BD181" s="85"/>
      <c r="BE181" s="85"/>
      <c r="BF181" s="85"/>
      <c r="BG181" s="85"/>
      <c r="BH181" s="85"/>
      <c r="BI181" s="85"/>
      <c r="BJ181" s="85"/>
      <c r="BK181" s="85"/>
      <c r="BL181" s="81"/>
      <c r="BM181" s="81"/>
      <c r="BN181" s="81"/>
      <c r="BO181" s="81"/>
      <c r="BP181" s="81"/>
      <c r="BQ181" s="81"/>
      <c r="BR181" s="81"/>
      <c r="BS181" s="81"/>
      <c r="BT181" s="81"/>
      <c r="BU181" s="77"/>
      <c r="BV181" s="77"/>
      <c r="BW181" s="77"/>
      <c r="BX181" s="77"/>
      <c r="BY181" s="77"/>
      <c r="BZ181" s="77"/>
    </row>
    <row r="182" spans="1:104" ht="21">
      <c r="A182" s="87"/>
      <c r="B182" s="440"/>
      <c r="C182" s="387"/>
      <c r="D182" s="335" t="str">
        <f>IF(D181="","",IF((INDEX($AC$197:$AC$218,D181+1,))&lt;&gt;0,(MAX(D$157:D181)+1),""))</f>
        <v/>
      </c>
      <c r="E182" s="336" t="str">
        <f t="shared" si="149"/>
        <v/>
      </c>
      <c r="F182" s="387"/>
      <c r="G182" s="330"/>
      <c r="H182" s="192"/>
      <c r="I182" s="387"/>
      <c r="J182" s="129"/>
      <c r="K182" s="444"/>
      <c r="L182" s="387"/>
      <c r="M182" s="93"/>
      <c r="N182" s="93"/>
      <c r="O182" s="93"/>
      <c r="P182" s="93"/>
      <c r="Q182" s="93"/>
      <c r="R182" s="93"/>
      <c r="S182" s="93"/>
      <c r="T182" s="93"/>
      <c r="U182" s="93"/>
      <c r="V182" s="93"/>
      <c r="W182" s="93"/>
      <c r="X182" s="93"/>
      <c r="Y182" s="93"/>
      <c r="Z182" s="93"/>
      <c r="AA182" s="93"/>
      <c r="AB182" s="93"/>
      <c r="AC182" s="93"/>
      <c r="AD182" s="86"/>
      <c r="AE182" s="87"/>
      <c r="AG182" s="77"/>
      <c r="AH182" s="85"/>
      <c r="AI182" s="85"/>
      <c r="AJ182" s="85"/>
      <c r="AK182" s="85"/>
      <c r="AL182" s="85"/>
      <c r="AM182" s="85"/>
      <c r="AN182" s="85"/>
      <c r="AO182" s="85"/>
      <c r="AP182" s="85"/>
      <c r="AQ182" s="85"/>
      <c r="AR182" s="85"/>
      <c r="AS182" s="85"/>
      <c r="AT182" s="85"/>
      <c r="AU182" s="85"/>
      <c r="AV182" s="85"/>
      <c r="AW182" s="85"/>
      <c r="AX182" s="85"/>
      <c r="AY182" s="85"/>
      <c r="AZ182" s="85"/>
      <c r="BA182" s="85"/>
      <c r="BB182" s="85"/>
      <c r="BC182" s="85"/>
      <c r="BD182" s="85"/>
      <c r="BE182" s="85"/>
      <c r="BF182" s="85"/>
      <c r="BG182" s="85"/>
      <c r="BH182" s="85"/>
      <c r="BI182" s="85"/>
      <c r="BJ182" s="85"/>
      <c r="BK182" s="85"/>
      <c r="BL182" s="81"/>
      <c r="BM182" s="81"/>
      <c r="BN182" s="81"/>
      <c r="BO182" s="81"/>
      <c r="BP182" s="81"/>
      <c r="BQ182" s="81"/>
      <c r="BR182" s="81"/>
      <c r="BS182" s="81"/>
      <c r="BT182" s="81"/>
      <c r="BU182" s="77"/>
      <c r="BV182" s="77"/>
      <c r="BW182" s="77"/>
      <c r="BX182" s="77"/>
      <c r="BY182" s="77"/>
      <c r="BZ182" s="77"/>
    </row>
    <row r="183" spans="1:104" ht="21">
      <c r="A183" s="87"/>
      <c r="B183" s="440"/>
      <c r="C183" s="387"/>
      <c r="D183" s="335" t="str">
        <f>IF(D182="","",IF((INDEX($AC$197:$AC$218,D182+1,))&lt;&gt;0,(MAX(D$157:D182)+1),""))</f>
        <v/>
      </c>
      <c r="E183" s="336" t="str">
        <f t="shared" si="149"/>
        <v/>
      </c>
      <c r="F183" s="387"/>
      <c r="G183" s="330"/>
      <c r="H183" s="192"/>
      <c r="I183" s="387"/>
      <c r="J183" s="129"/>
      <c r="K183" s="444"/>
      <c r="L183" s="387"/>
      <c r="M183" s="93"/>
      <c r="N183" s="93"/>
      <c r="O183" s="93"/>
      <c r="P183" s="93"/>
      <c r="Q183" s="93"/>
      <c r="R183" s="93"/>
      <c r="S183" s="93"/>
      <c r="T183" s="93"/>
      <c r="U183" s="93"/>
      <c r="V183" s="93"/>
      <c r="W183" s="93"/>
      <c r="X183" s="93"/>
      <c r="Y183" s="93"/>
      <c r="Z183" s="93"/>
      <c r="AA183" s="93"/>
      <c r="AB183" s="93"/>
      <c r="AC183" s="93"/>
      <c r="AD183" s="86"/>
      <c r="AE183" s="87"/>
      <c r="AF183" s="78"/>
      <c r="AG183" s="77"/>
      <c r="AH183" s="85"/>
      <c r="AI183" s="85"/>
      <c r="AJ183" s="85"/>
      <c r="AK183" s="85"/>
      <c r="AL183" s="85"/>
      <c r="AM183" s="85"/>
      <c r="AN183" s="85"/>
      <c r="AO183" s="85"/>
      <c r="AP183" s="85"/>
      <c r="AQ183" s="85"/>
      <c r="AR183" s="85"/>
      <c r="AS183" s="85"/>
      <c r="AT183" s="85"/>
      <c r="AU183" s="85"/>
      <c r="AV183" s="85"/>
      <c r="AW183" s="85"/>
      <c r="AX183" s="85"/>
      <c r="AY183" s="85"/>
      <c r="AZ183" s="85"/>
      <c r="BA183" s="85"/>
      <c r="BB183" s="85"/>
      <c r="BC183" s="85"/>
      <c r="BD183" s="85"/>
      <c r="BE183" s="85"/>
      <c r="BF183" s="85"/>
      <c r="BG183" s="85"/>
      <c r="BH183" s="85"/>
      <c r="BI183" s="85"/>
      <c r="BJ183" s="85"/>
      <c r="BK183" s="85"/>
      <c r="BL183" s="81"/>
      <c r="BM183" s="81"/>
      <c r="BN183" s="81"/>
      <c r="BO183" s="81"/>
      <c r="BP183" s="81"/>
      <c r="BQ183" s="81"/>
      <c r="BR183" s="81"/>
      <c r="BS183" s="81"/>
      <c r="BT183" s="81"/>
      <c r="BU183" s="77"/>
      <c r="BV183" s="77"/>
      <c r="BW183" s="77"/>
      <c r="BX183" s="77"/>
      <c r="BY183" s="77"/>
      <c r="BZ183" s="77"/>
    </row>
    <row r="184" spans="1:104" ht="21">
      <c r="A184" s="87"/>
      <c r="B184" s="440"/>
      <c r="C184" s="387"/>
      <c r="D184" s="335" t="str">
        <f>IF(D183="","",IF((INDEX($AC$197:$AC$218,D183+1,))&lt;&gt;0,(MAX(D$157:D183)+1),""))</f>
        <v/>
      </c>
      <c r="E184" s="336" t="str">
        <f t="shared" si="149"/>
        <v/>
      </c>
      <c r="F184" s="387"/>
      <c r="G184" s="330"/>
      <c r="H184" s="192"/>
      <c r="I184" s="387"/>
      <c r="J184" s="129"/>
      <c r="K184" s="444"/>
      <c r="L184" s="387"/>
      <c r="M184" s="93"/>
      <c r="N184" s="93"/>
      <c r="O184" s="93"/>
      <c r="P184" s="93"/>
      <c r="Q184" s="93"/>
      <c r="R184" s="93"/>
      <c r="S184" s="93"/>
      <c r="T184" s="93"/>
      <c r="U184" s="93"/>
      <c r="V184" s="93"/>
      <c r="W184" s="93"/>
      <c r="X184" s="93"/>
      <c r="Y184" s="93"/>
      <c r="Z184" s="93"/>
      <c r="AA184" s="93"/>
      <c r="AB184" s="93"/>
      <c r="AC184" s="93"/>
      <c r="AD184" s="86"/>
      <c r="AE184" s="87"/>
      <c r="AF184" s="78"/>
      <c r="AG184" s="77"/>
      <c r="AH184" s="81"/>
      <c r="AI184" s="81"/>
      <c r="AJ184" s="81"/>
      <c r="AK184" s="81"/>
      <c r="AL184" s="81"/>
      <c r="AM184" s="81"/>
      <c r="AN184" s="85"/>
      <c r="AO184" s="85"/>
      <c r="AP184" s="85"/>
      <c r="AQ184" s="85"/>
      <c r="AR184" s="85"/>
      <c r="AS184" s="85"/>
      <c r="AT184" s="85"/>
      <c r="AU184" s="85"/>
      <c r="AV184" s="85"/>
      <c r="AW184" s="85"/>
      <c r="AX184" s="85"/>
      <c r="AY184" s="85"/>
      <c r="AZ184" s="85"/>
      <c r="BA184" s="85"/>
      <c r="BB184" s="85"/>
      <c r="BC184" s="85"/>
      <c r="BD184" s="85"/>
      <c r="BE184" s="85"/>
      <c r="BF184" s="85"/>
      <c r="BG184" s="85"/>
      <c r="BH184" s="85"/>
      <c r="BI184" s="85"/>
      <c r="BJ184" s="85"/>
      <c r="BK184" s="85"/>
      <c r="BL184" s="85"/>
      <c r="BM184" s="85"/>
      <c r="BN184" s="85"/>
      <c r="BO184" s="85"/>
      <c r="BP184" s="85"/>
      <c r="BQ184" s="85"/>
      <c r="BR184" s="85"/>
      <c r="BS184" s="81"/>
      <c r="BT184" s="81"/>
      <c r="BU184" s="77"/>
      <c r="BV184" s="77"/>
      <c r="BW184" s="77"/>
      <c r="BX184" s="77"/>
      <c r="BY184" s="77"/>
      <c r="BZ184" s="77"/>
    </row>
    <row r="185" spans="1:104" ht="21">
      <c r="A185" s="87"/>
      <c r="B185" s="440"/>
      <c r="C185" s="387"/>
      <c r="D185" s="335" t="str">
        <f>IF(D184="","",IF((INDEX($AC$197:$AC$218,D184+1,))&lt;&gt;0,(MAX(D$157:D184)+1),""))</f>
        <v/>
      </c>
      <c r="E185" s="336" t="str">
        <f t="shared" si="149"/>
        <v/>
      </c>
      <c r="F185" s="387"/>
      <c r="G185" s="330"/>
      <c r="H185" s="191"/>
      <c r="I185" s="387"/>
      <c r="J185" s="129"/>
      <c r="K185" s="444"/>
      <c r="L185" s="387"/>
      <c r="M185" s="93"/>
      <c r="N185" s="93"/>
      <c r="O185" s="93"/>
      <c r="P185" s="93"/>
      <c r="Q185" s="93"/>
      <c r="R185" s="93"/>
      <c r="S185" s="93"/>
      <c r="T185" s="93"/>
      <c r="U185" s="93"/>
      <c r="V185" s="93"/>
      <c r="W185" s="93"/>
      <c r="X185" s="93"/>
      <c r="Y185" s="93"/>
      <c r="Z185" s="93"/>
      <c r="AA185" s="93"/>
      <c r="AB185" s="93"/>
      <c r="AC185" s="93"/>
      <c r="AD185" s="86"/>
      <c r="AE185" s="87"/>
      <c r="AF185" s="78"/>
      <c r="AG185" s="77"/>
      <c r="AH185" s="81"/>
      <c r="AI185" s="81"/>
      <c r="AJ185" s="81"/>
      <c r="AK185" s="81"/>
      <c r="AL185" s="81"/>
      <c r="AM185" s="81"/>
      <c r="AN185" s="85"/>
      <c r="AO185" s="85"/>
      <c r="AP185" s="85"/>
      <c r="AQ185" s="85"/>
      <c r="AR185" s="85"/>
      <c r="AS185" s="85"/>
      <c r="AT185" s="85"/>
      <c r="AU185" s="85"/>
      <c r="AV185" s="85"/>
      <c r="AW185" s="85"/>
      <c r="AX185" s="85"/>
      <c r="AY185" s="85"/>
      <c r="AZ185" s="85"/>
      <c r="BA185" s="85"/>
      <c r="BB185" s="85"/>
      <c r="BC185" s="85"/>
      <c r="BD185" s="85"/>
      <c r="BE185" s="85"/>
      <c r="BF185" s="85"/>
      <c r="BG185" s="85"/>
      <c r="BH185" s="85"/>
      <c r="BI185" s="85"/>
      <c r="BJ185" s="85"/>
      <c r="BK185" s="85"/>
      <c r="BL185" s="85"/>
      <c r="BM185" s="85"/>
      <c r="BN185" s="85"/>
      <c r="BO185" s="85"/>
      <c r="BP185" s="85"/>
      <c r="BQ185" s="85"/>
      <c r="BR185" s="85"/>
      <c r="BS185" s="81"/>
      <c r="BT185" s="81"/>
      <c r="BU185" s="77"/>
      <c r="BV185" s="77"/>
      <c r="BW185" s="77"/>
      <c r="BX185" s="77"/>
      <c r="BY185" s="77"/>
      <c r="BZ185" s="77"/>
      <c r="CC185" s="26"/>
      <c r="CD185" s="26"/>
      <c r="CE185" s="26"/>
      <c r="CF185" s="26"/>
      <c r="CG185" s="26"/>
      <c r="CH185" s="26"/>
      <c r="CI185" s="26"/>
      <c r="CJ185" s="26"/>
      <c r="CK185" s="26"/>
      <c r="CL185" s="26"/>
      <c r="CM185" s="26"/>
      <c r="CN185" s="26"/>
      <c r="CO185" s="26"/>
      <c r="CP185" s="26"/>
      <c r="CQ185" s="26"/>
      <c r="CR185" s="26"/>
      <c r="CS185" s="26"/>
      <c r="CT185" s="26"/>
      <c r="CU185" s="26"/>
      <c r="CV185" s="26"/>
      <c r="CW185" s="26"/>
      <c r="CX185" s="26"/>
      <c r="CY185" s="26"/>
      <c r="CZ185" s="26"/>
    </row>
    <row r="186" spans="1:104" ht="21">
      <c r="A186" s="87"/>
      <c r="B186" s="440"/>
      <c r="C186" s="387"/>
      <c r="D186" s="335" t="str">
        <f>IF(D185="","",IF((INDEX($AC$197:$AC$218,D185+1,))&lt;&gt;0,(MAX(D$157:D185)+1),""))</f>
        <v/>
      </c>
      <c r="E186" s="337" t="str">
        <f t="shared" si="149"/>
        <v/>
      </c>
      <c r="F186" s="387"/>
      <c r="G186" s="126"/>
      <c r="H186" s="191"/>
      <c r="I186" s="387"/>
      <c r="J186" s="129"/>
      <c r="K186" s="444"/>
      <c r="L186" s="387"/>
      <c r="M186" s="93"/>
      <c r="N186" s="93"/>
      <c r="O186" s="93"/>
      <c r="P186" s="93"/>
      <c r="Q186" s="93"/>
      <c r="R186" s="93"/>
      <c r="S186" s="93"/>
      <c r="T186" s="93"/>
      <c r="U186" s="93"/>
      <c r="V186" s="93"/>
      <c r="W186" s="93"/>
      <c r="X186" s="93"/>
      <c r="Y186" s="93"/>
      <c r="Z186" s="93"/>
      <c r="AA186" s="93"/>
      <c r="AB186" s="93"/>
      <c r="AC186" s="93"/>
      <c r="AD186" s="86"/>
      <c r="AE186" s="87"/>
      <c r="AF186" s="78"/>
      <c r="AG186" s="77"/>
      <c r="AH186" s="81"/>
      <c r="AI186" s="81"/>
      <c r="AJ186" s="81"/>
      <c r="AK186" s="81"/>
      <c r="AL186" s="81"/>
      <c r="AM186" s="81"/>
      <c r="AN186" s="85"/>
      <c r="AO186" s="85"/>
      <c r="AP186" s="85"/>
      <c r="AQ186" s="85"/>
      <c r="AR186" s="85"/>
      <c r="AS186" s="85"/>
      <c r="AT186" s="85"/>
      <c r="AU186" s="85"/>
      <c r="AV186" s="85"/>
      <c r="AW186" s="85"/>
      <c r="AX186" s="85"/>
      <c r="AY186" s="85"/>
      <c r="AZ186" s="85"/>
      <c r="BA186" s="85"/>
      <c r="BB186" s="85"/>
      <c r="BC186" s="85"/>
      <c r="BD186" s="85"/>
      <c r="BE186" s="85"/>
      <c r="BF186" s="85"/>
      <c r="BG186" s="85"/>
      <c r="BH186" s="85"/>
      <c r="BI186" s="85"/>
      <c r="BJ186" s="85"/>
      <c r="BK186" s="85"/>
      <c r="BL186" s="85"/>
      <c r="BM186" s="85"/>
      <c r="BN186" s="85"/>
      <c r="BO186" s="85"/>
      <c r="BP186" s="85"/>
      <c r="BQ186" s="85"/>
      <c r="BR186" s="85"/>
      <c r="BS186" s="81"/>
      <c r="BT186" s="81"/>
      <c r="BU186" s="77"/>
      <c r="BV186" s="77"/>
      <c r="BW186" s="77"/>
      <c r="BX186" s="77"/>
      <c r="BY186" s="77"/>
      <c r="BZ186" s="77"/>
      <c r="CC186" s="26"/>
      <c r="CD186" s="26"/>
      <c r="CE186" s="26"/>
      <c r="CF186" s="26"/>
      <c r="CG186" s="26"/>
      <c r="CH186" s="26"/>
      <c r="CI186" s="26"/>
      <c r="CJ186" s="26"/>
      <c r="CK186" s="26"/>
      <c r="CL186" s="26"/>
      <c r="CM186" s="26"/>
      <c r="CN186" s="26"/>
      <c r="CO186" s="26"/>
      <c r="CP186" s="26"/>
      <c r="CQ186" s="26"/>
      <c r="CR186" s="26"/>
      <c r="CS186" s="26"/>
      <c r="CT186" s="26"/>
      <c r="CU186" s="26"/>
      <c r="CV186" s="26"/>
      <c r="CW186" s="26"/>
      <c r="CX186" s="26"/>
      <c r="CY186" s="26"/>
      <c r="CZ186" s="26"/>
    </row>
    <row r="187" spans="1:104" ht="21">
      <c r="B187" s="440"/>
      <c r="C187" s="387"/>
      <c r="D187" s="335" t="str">
        <f>IF(D186="","",IF((INDEX($AC$197:$AC$218,D186+1,))&lt;&gt;0,(MAX(D$157:D186)+1),""))</f>
        <v/>
      </c>
      <c r="E187" s="337" t="str">
        <f t="shared" si="149"/>
        <v/>
      </c>
      <c r="F187" s="387"/>
      <c r="G187" s="126"/>
      <c r="H187" s="191"/>
      <c r="I187" s="387"/>
      <c r="J187" s="129"/>
      <c r="K187" s="444"/>
      <c r="L187" s="387"/>
      <c r="M187" s="93"/>
      <c r="N187" s="93"/>
      <c r="O187" s="93"/>
      <c r="P187" s="93"/>
      <c r="Q187" s="93"/>
      <c r="R187" s="93"/>
      <c r="S187" s="93"/>
      <c r="T187" s="93"/>
      <c r="U187" s="93"/>
      <c r="V187" s="93"/>
      <c r="W187" s="93"/>
      <c r="X187" s="93"/>
      <c r="Y187" s="93"/>
      <c r="Z187" s="93"/>
      <c r="AA187" s="93"/>
      <c r="AB187" s="93"/>
      <c r="AC187" s="93"/>
      <c r="AD187" s="86"/>
      <c r="AF187" s="78"/>
      <c r="AG187" s="77"/>
      <c r="AH187" s="81"/>
      <c r="AI187" s="81"/>
      <c r="AJ187" s="81"/>
      <c r="AK187" s="81"/>
      <c r="AL187" s="81"/>
      <c r="AM187" s="81"/>
      <c r="AN187" s="85"/>
      <c r="AO187" s="85"/>
      <c r="AP187" s="85"/>
      <c r="AQ187" s="85"/>
      <c r="AR187" s="85"/>
      <c r="AS187" s="85"/>
      <c r="AT187" s="85"/>
      <c r="AU187" s="85"/>
      <c r="AV187" s="85"/>
      <c r="AW187" s="85"/>
      <c r="AX187" s="85"/>
      <c r="AY187" s="85"/>
      <c r="AZ187" s="85"/>
      <c r="BA187" s="85"/>
      <c r="BB187" s="85"/>
      <c r="BC187" s="85"/>
      <c r="BD187" s="85"/>
      <c r="BE187" s="85"/>
      <c r="BF187" s="85"/>
      <c r="BG187" s="85"/>
      <c r="BH187" s="85"/>
      <c r="BI187" s="85"/>
      <c r="BJ187" s="85"/>
      <c r="BK187" s="85"/>
      <c r="BL187" s="85"/>
      <c r="BM187" s="85"/>
      <c r="BN187" s="85"/>
      <c r="BO187" s="85"/>
      <c r="BP187" s="85"/>
      <c r="BQ187" s="85"/>
      <c r="BR187" s="85"/>
      <c r="BS187" s="81"/>
      <c r="BT187" s="81"/>
      <c r="BU187" s="77"/>
      <c r="BV187" s="77"/>
      <c r="BW187" s="77"/>
      <c r="BX187" s="77"/>
      <c r="BY187" s="77"/>
      <c r="BZ187" s="77"/>
      <c r="CC187" s="26"/>
      <c r="CD187" s="26"/>
      <c r="CE187" s="26"/>
      <c r="CF187" s="26"/>
      <c r="CG187" s="26"/>
      <c r="CH187" s="26"/>
      <c r="CI187" s="26"/>
      <c r="CJ187" s="26"/>
      <c r="CK187" s="26"/>
      <c r="CL187" s="26"/>
      <c r="CM187" s="26"/>
      <c r="CN187" s="26"/>
      <c r="CO187" s="26"/>
      <c r="CP187" s="26"/>
      <c r="CQ187" s="26"/>
      <c r="CR187" s="26"/>
      <c r="CS187" s="26"/>
      <c r="CT187" s="26"/>
      <c r="CU187" s="26"/>
      <c r="CV187" s="26"/>
      <c r="CW187" s="26"/>
      <c r="CX187" s="26"/>
      <c r="CY187" s="26"/>
      <c r="CZ187" s="26"/>
    </row>
    <row r="188" spans="1:104" ht="21">
      <c r="B188" s="440"/>
      <c r="C188" s="387"/>
      <c r="D188" s="335" t="str">
        <f>IF(D187="","",IF((INDEX($AC$197:$AC$218,D187+1,))&lt;&gt;0,(MAX(D$157:D187)+1),""))</f>
        <v/>
      </c>
      <c r="E188" s="337" t="str">
        <f t="shared" si="149"/>
        <v/>
      </c>
      <c r="F188" s="387"/>
      <c r="G188" s="126"/>
      <c r="H188" s="191"/>
      <c r="I188" s="387"/>
      <c r="J188" s="129"/>
      <c r="K188" s="444"/>
      <c r="L188" s="387"/>
      <c r="M188" s="93"/>
      <c r="N188" s="93"/>
      <c r="O188" s="93"/>
      <c r="P188" s="93"/>
      <c r="Q188" s="93"/>
      <c r="R188" s="93"/>
      <c r="S188" s="93"/>
      <c r="T188" s="93"/>
      <c r="U188" s="93"/>
      <c r="V188" s="93"/>
      <c r="W188" s="93"/>
      <c r="X188" s="93"/>
      <c r="Y188" s="93"/>
      <c r="Z188" s="93"/>
      <c r="AA188" s="93"/>
      <c r="AB188" s="93"/>
      <c r="AC188" s="93"/>
      <c r="AD188" s="86"/>
      <c r="AF188" s="78"/>
      <c r="AG188" s="77"/>
      <c r="AH188" s="81"/>
      <c r="AI188" s="81"/>
      <c r="AJ188" s="81"/>
      <c r="AK188" s="81"/>
      <c r="AL188" s="81"/>
      <c r="AM188" s="81"/>
      <c r="AN188" s="85"/>
      <c r="AO188" s="85"/>
      <c r="AP188" s="85"/>
      <c r="AQ188" s="85"/>
      <c r="AR188" s="85"/>
      <c r="AS188" s="85"/>
      <c r="AT188" s="85"/>
      <c r="AU188" s="85"/>
      <c r="AV188" s="85"/>
      <c r="AW188" s="85"/>
      <c r="AX188" s="85"/>
      <c r="AY188" s="85"/>
      <c r="AZ188" s="85"/>
      <c r="BA188" s="85"/>
      <c r="BB188" s="85"/>
      <c r="BC188" s="85"/>
      <c r="BD188" s="85"/>
      <c r="BE188" s="85"/>
      <c r="BF188" s="85"/>
      <c r="BG188" s="85"/>
      <c r="BH188" s="85"/>
      <c r="BI188" s="85"/>
      <c r="BJ188" s="85"/>
      <c r="BK188" s="85"/>
      <c r="BL188" s="85"/>
      <c r="BM188" s="85"/>
      <c r="BN188" s="85"/>
      <c r="BO188" s="85"/>
      <c r="BP188" s="85"/>
      <c r="BQ188" s="85"/>
      <c r="BR188" s="85"/>
      <c r="BS188" s="81"/>
      <c r="BT188" s="81"/>
      <c r="BU188" s="77"/>
      <c r="BV188" s="77"/>
      <c r="BW188" s="77"/>
      <c r="BX188" s="77"/>
      <c r="BY188" s="77"/>
      <c r="BZ188" s="77"/>
    </row>
    <row r="189" spans="1:104" ht="21">
      <c r="B189" s="440"/>
      <c r="C189" s="387"/>
      <c r="D189" s="335" t="str">
        <f>IF(D188="","",IF((INDEX($AC$197:$AC$218,D188+1,))&lt;&gt;0,(MAX(D$157:D188)+1),""))</f>
        <v/>
      </c>
      <c r="E189" s="337" t="str">
        <f t="shared" si="149"/>
        <v/>
      </c>
      <c r="F189" s="387"/>
      <c r="G189" s="126"/>
      <c r="H189" s="191"/>
      <c r="I189" s="387"/>
      <c r="J189" s="129"/>
      <c r="K189" s="444"/>
      <c r="L189" s="387"/>
      <c r="M189" s="93"/>
      <c r="N189" s="93"/>
      <c r="O189" s="93"/>
      <c r="P189" s="93"/>
      <c r="Q189" s="93"/>
      <c r="R189" s="93"/>
      <c r="S189" s="93"/>
      <c r="T189" s="93"/>
      <c r="U189" s="93"/>
      <c r="V189" s="93"/>
      <c r="W189" s="93"/>
      <c r="X189" s="93"/>
      <c r="Y189" s="93"/>
      <c r="Z189" s="93"/>
      <c r="AA189" s="93"/>
      <c r="AB189" s="93"/>
      <c r="AC189" s="93"/>
      <c r="AD189" s="86"/>
      <c r="AF189" s="78"/>
      <c r="AG189" s="77"/>
      <c r="AH189" s="81"/>
      <c r="AI189" s="81"/>
      <c r="AJ189" s="81"/>
      <c r="AK189" s="81"/>
      <c r="AL189" s="81"/>
      <c r="AM189" s="81"/>
      <c r="AN189" s="85"/>
      <c r="AO189" s="85"/>
      <c r="AP189" s="85"/>
      <c r="AQ189" s="85"/>
      <c r="AR189" s="85"/>
      <c r="AS189" s="85"/>
      <c r="AT189" s="85"/>
      <c r="AU189" s="85"/>
      <c r="AV189" s="85"/>
      <c r="AW189" s="85"/>
      <c r="AX189" s="85"/>
      <c r="AY189" s="85"/>
      <c r="AZ189" s="85"/>
      <c r="BA189" s="85"/>
      <c r="BB189" s="85"/>
      <c r="BC189" s="85"/>
      <c r="BD189" s="85"/>
      <c r="BE189" s="85"/>
      <c r="BF189" s="85"/>
      <c r="BG189" s="85"/>
      <c r="BH189" s="85"/>
      <c r="BI189" s="85"/>
      <c r="BJ189" s="85"/>
      <c r="BK189" s="85"/>
      <c r="BL189" s="85"/>
      <c r="BM189" s="85"/>
      <c r="BN189" s="85"/>
      <c r="BO189" s="85"/>
      <c r="BP189" s="85"/>
      <c r="BQ189" s="85"/>
      <c r="BR189" s="85"/>
      <c r="BS189" s="81"/>
      <c r="BT189" s="81"/>
      <c r="BU189" s="77"/>
      <c r="BV189" s="77"/>
      <c r="BW189" s="77"/>
      <c r="BX189" s="77"/>
      <c r="BY189" s="77"/>
      <c r="BZ189" s="77"/>
    </row>
    <row r="190" spans="1:104" ht="21.6" thickBot="1">
      <c r="B190" s="441"/>
      <c r="C190" s="388"/>
      <c r="D190" s="338" t="str">
        <f>IF(D189="","",IF((INDEX($AC$197:$AC$218,D189+1,))&lt;&gt;0,(MAX(D$157:D189)+1),""))</f>
        <v/>
      </c>
      <c r="E190" s="339" t="str">
        <f t="shared" si="149"/>
        <v/>
      </c>
      <c r="F190" s="388"/>
      <c r="G190" s="126"/>
      <c r="H190" s="193"/>
      <c r="I190" s="388"/>
      <c r="J190" s="129"/>
      <c r="K190" s="444"/>
      <c r="L190" s="388"/>
      <c r="M190" s="93"/>
      <c r="N190" s="93"/>
      <c r="O190" s="93"/>
      <c r="P190" s="93"/>
      <c r="Q190" s="93"/>
      <c r="R190" s="93"/>
      <c r="S190" s="93"/>
      <c r="T190" s="93"/>
      <c r="U190" s="93"/>
      <c r="V190" s="93"/>
      <c r="W190" s="93"/>
      <c r="X190" s="93"/>
      <c r="Y190" s="93"/>
      <c r="Z190" s="93"/>
      <c r="AA190" s="93"/>
      <c r="AB190" s="93"/>
      <c r="AC190" s="93"/>
      <c r="AD190" s="86"/>
      <c r="AF190" s="78"/>
      <c r="AG190" s="77"/>
      <c r="AH190" s="81"/>
      <c r="AI190" s="81"/>
      <c r="AJ190" s="81"/>
      <c r="AK190" s="81"/>
      <c r="AL190" s="81"/>
      <c r="AM190" s="81"/>
      <c r="AN190" s="85"/>
      <c r="AO190" s="85"/>
      <c r="AP190" s="85"/>
      <c r="AQ190" s="85"/>
      <c r="AR190" s="85"/>
      <c r="AS190" s="85"/>
      <c r="AT190" s="85"/>
      <c r="AU190" s="85"/>
      <c r="AV190" s="85"/>
      <c r="AW190" s="85"/>
      <c r="AX190" s="85"/>
      <c r="AY190" s="85"/>
      <c r="AZ190" s="85"/>
      <c r="BA190" s="85"/>
      <c r="BB190" s="85"/>
      <c r="BC190" s="85"/>
      <c r="BD190" s="85"/>
      <c r="BE190" s="85"/>
      <c r="BF190" s="85"/>
      <c r="BG190" s="85"/>
      <c r="BH190" s="85"/>
      <c r="BI190" s="85"/>
      <c r="BJ190" s="85"/>
      <c r="BK190" s="85"/>
      <c r="BL190" s="85"/>
      <c r="BM190" s="85"/>
      <c r="BN190" s="85"/>
      <c r="BO190" s="85"/>
      <c r="BP190" s="85"/>
      <c r="BQ190" s="85"/>
      <c r="BR190" s="85"/>
      <c r="BS190" s="81"/>
      <c r="BT190" s="81"/>
      <c r="BU190" s="77"/>
      <c r="BV190" s="77"/>
      <c r="BW190" s="77"/>
      <c r="BX190" s="77"/>
      <c r="BY190" s="77"/>
      <c r="BZ190" s="77"/>
    </row>
    <row r="191" spans="1:104" ht="21">
      <c r="B191" s="275"/>
      <c r="C191" s="126"/>
      <c r="D191" s="126"/>
      <c r="E191" s="126">
        <f>+SUM(E146:E190)</f>
        <v>328</v>
      </c>
      <c r="F191" s="167">
        <f>+SUM(F146:F190)</f>
        <v>328</v>
      </c>
      <c r="G191" s="126"/>
      <c r="H191" s="126">
        <f>+SUM(H146:H190)</f>
        <v>328</v>
      </c>
      <c r="I191" s="126">
        <f>+SUM(I146:I190)</f>
        <v>328</v>
      </c>
      <c r="J191" s="126"/>
      <c r="K191" s="167">
        <f>+SUM(K146:K190)</f>
        <v>328</v>
      </c>
      <c r="L191" s="126">
        <f>+SUM(L146:L190)</f>
        <v>328</v>
      </c>
      <c r="M191" s="93"/>
      <c r="N191" s="93"/>
      <c r="O191" s="93"/>
      <c r="P191" s="93"/>
      <c r="Q191" s="93"/>
      <c r="R191" s="93"/>
      <c r="S191" s="93"/>
      <c r="T191" s="93"/>
      <c r="U191" s="93"/>
      <c r="V191" s="93"/>
      <c r="W191" s="93"/>
      <c r="X191" s="93"/>
      <c r="Y191" s="93"/>
      <c r="Z191" s="93"/>
      <c r="AA191" s="93"/>
      <c r="AB191" s="93"/>
      <c r="AC191" s="93"/>
      <c r="AD191" s="86"/>
      <c r="AF191" s="78"/>
      <c r="AG191" s="77"/>
      <c r="AH191" s="81"/>
      <c r="AI191" s="81"/>
      <c r="AJ191" s="81"/>
      <c r="AK191" s="81"/>
      <c r="AL191" s="81"/>
      <c r="AM191" s="81"/>
      <c r="AN191" s="85"/>
      <c r="AO191" s="85"/>
      <c r="AP191" s="85"/>
      <c r="AQ191" s="85"/>
      <c r="AR191" s="85"/>
      <c r="AS191" s="85"/>
      <c r="AT191" s="85"/>
      <c r="AU191" s="85"/>
      <c r="AV191" s="85"/>
      <c r="AW191" s="85"/>
      <c r="AX191" s="85"/>
      <c r="AY191" s="85"/>
      <c r="AZ191" s="85"/>
      <c r="BA191" s="85"/>
      <c r="BB191" s="85"/>
      <c r="BC191" s="85"/>
      <c r="BD191" s="85"/>
      <c r="BE191" s="85"/>
      <c r="BF191" s="85"/>
      <c r="BG191" s="85"/>
      <c r="BH191" s="85"/>
      <c r="BI191" s="85"/>
      <c r="BJ191" s="85"/>
      <c r="BK191" s="85"/>
      <c r="BL191" s="85"/>
      <c r="BM191" s="85"/>
      <c r="BN191" s="85"/>
      <c r="BO191" s="85"/>
      <c r="BP191" s="85"/>
      <c r="BQ191" s="85"/>
      <c r="BR191" s="85"/>
      <c r="BS191" s="81"/>
      <c r="BT191" s="81"/>
      <c r="BU191" s="77"/>
      <c r="BV191" s="77"/>
      <c r="BW191" s="77"/>
      <c r="BX191" s="77"/>
      <c r="BY191" s="77"/>
      <c r="BZ191" s="77"/>
    </row>
    <row r="192" spans="1:104">
      <c r="A192" s="87"/>
      <c r="B192" s="5"/>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c r="AC192" s="93"/>
      <c r="AD192" s="86"/>
      <c r="AE192" s="87"/>
      <c r="AF192" s="78"/>
      <c r="AG192" s="77"/>
      <c r="AH192" s="81"/>
      <c r="AI192" s="81"/>
      <c r="AJ192" s="81"/>
      <c r="AK192" s="81"/>
      <c r="AL192" s="81"/>
      <c r="AM192" s="81"/>
      <c r="AN192" s="85"/>
      <c r="AO192" s="85"/>
      <c r="AP192" s="85"/>
      <c r="AQ192" s="85"/>
      <c r="AR192" s="85"/>
      <c r="AS192" s="85"/>
      <c r="AT192" s="85"/>
      <c r="AU192" s="85"/>
      <c r="AV192" s="85"/>
      <c r="AW192" s="85"/>
      <c r="AX192" s="85"/>
      <c r="AY192" s="85"/>
      <c r="AZ192" s="85"/>
      <c r="BA192" s="85"/>
      <c r="BB192" s="85"/>
      <c r="BC192" s="85"/>
      <c r="BD192" s="85"/>
      <c r="BE192" s="85"/>
      <c r="BF192" s="85"/>
      <c r="BG192" s="85"/>
      <c r="BH192" s="85"/>
      <c r="BI192" s="85"/>
      <c r="BJ192" s="85"/>
      <c r="BK192" s="85"/>
      <c r="BL192" s="85"/>
      <c r="BM192" s="85"/>
      <c r="BN192" s="85"/>
      <c r="BO192" s="85"/>
      <c r="BP192" s="85"/>
      <c r="BQ192" s="85"/>
      <c r="BR192" s="85"/>
      <c r="BS192" s="81"/>
      <c r="BT192" s="81"/>
      <c r="BU192" s="77"/>
      <c r="BV192" s="77"/>
      <c r="BW192" s="77"/>
      <c r="BX192" s="77"/>
      <c r="BY192" s="77"/>
      <c r="BZ192" s="77"/>
    </row>
    <row r="193" spans="1:104">
      <c r="A193" s="87"/>
      <c r="B193" s="5"/>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86"/>
      <c r="AE193" s="88"/>
      <c r="AF193" s="78"/>
      <c r="AG193" s="77"/>
      <c r="AH193" s="81"/>
      <c r="AI193" s="81"/>
      <c r="AJ193" s="81"/>
      <c r="AK193" s="81"/>
      <c r="AL193" s="81"/>
      <c r="AM193" s="81"/>
      <c r="AN193" s="85"/>
      <c r="AO193" s="85"/>
      <c r="AP193" s="85"/>
      <c r="AQ193" s="85"/>
      <c r="AR193" s="85"/>
      <c r="AS193" s="85"/>
      <c r="AT193" s="85"/>
      <c r="AU193" s="85"/>
      <c r="AV193" s="85"/>
      <c r="AW193" s="85"/>
      <c r="AX193" s="85"/>
      <c r="AY193" s="85"/>
      <c r="AZ193" s="85"/>
      <c r="BA193" s="85"/>
      <c r="BB193" s="85"/>
      <c r="BC193" s="85"/>
      <c r="BD193" s="85"/>
      <c r="BE193" s="85"/>
      <c r="BF193" s="85"/>
      <c r="BG193" s="85"/>
      <c r="BH193" s="85"/>
      <c r="BI193" s="85"/>
      <c r="BJ193" s="85"/>
      <c r="BK193" s="85"/>
      <c r="BL193" s="85"/>
      <c r="BM193" s="85"/>
      <c r="BN193" s="85"/>
      <c r="BO193" s="85"/>
      <c r="BP193" s="85"/>
      <c r="BQ193" s="85"/>
      <c r="BR193" s="85"/>
      <c r="BS193" s="81"/>
      <c r="BT193" s="81"/>
      <c r="BU193" s="77"/>
      <c r="BV193" s="77"/>
      <c r="BW193" s="77"/>
      <c r="BX193" s="77"/>
      <c r="BY193" s="77"/>
      <c r="BZ193" s="77"/>
    </row>
    <row r="194" spans="1:104" ht="21">
      <c r="A194" s="87"/>
      <c r="B194" s="120" t="s">
        <v>64</v>
      </c>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c r="AA194" s="37"/>
      <c r="AB194" s="37"/>
      <c r="AC194" s="37"/>
      <c r="AD194" s="303"/>
      <c r="AE194" s="88"/>
      <c r="AF194" s="78"/>
      <c r="AG194" s="77"/>
      <c r="AH194" s="81"/>
      <c r="AI194" s="81"/>
      <c r="AJ194" s="81"/>
      <c r="AK194" s="81"/>
      <c r="AL194" s="81"/>
      <c r="AM194" s="81"/>
      <c r="AN194" s="85"/>
      <c r="AO194" s="85"/>
      <c r="AP194" s="85"/>
      <c r="AQ194" s="85"/>
      <c r="AR194" s="85"/>
      <c r="AS194" s="85"/>
      <c r="AT194" s="85"/>
      <c r="AU194" s="85"/>
      <c r="AV194" s="85"/>
      <c r="AW194" s="85"/>
      <c r="AX194" s="85"/>
      <c r="AY194" s="85"/>
      <c r="AZ194" s="85"/>
      <c r="BA194" s="85"/>
      <c r="BB194" s="85"/>
      <c r="BC194" s="85"/>
      <c r="BD194" s="85"/>
      <c r="BE194" s="85"/>
      <c r="BF194" s="85"/>
      <c r="BG194" s="85"/>
      <c r="BH194" s="85"/>
      <c r="BI194" s="85"/>
      <c r="BJ194" s="85"/>
      <c r="BK194" s="85"/>
      <c r="BL194" s="85"/>
      <c r="BM194" s="85"/>
      <c r="BN194" s="85"/>
      <c r="BO194" s="85"/>
      <c r="BP194" s="85"/>
      <c r="BQ194" s="85"/>
      <c r="BR194" s="85"/>
      <c r="BS194" s="81"/>
      <c r="BT194" s="81"/>
      <c r="BU194" s="77"/>
      <c r="BV194" s="77"/>
      <c r="BW194" s="77"/>
      <c r="BX194" s="77"/>
      <c r="BY194" s="77"/>
      <c r="BZ194" s="77"/>
    </row>
    <row r="195" spans="1:104" ht="21">
      <c r="A195" s="87"/>
      <c r="B195" s="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126" t="s">
        <v>66</v>
      </c>
      <c r="AC195" s="126" t="s">
        <v>32</v>
      </c>
      <c r="AD195" s="370"/>
      <c r="AE195" s="87"/>
      <c r="AF195" s="78"/>
      <c r="AG195" s="77"/>
      <c r="AH195" s="81"/>
      <c r="AI195" s="81"/>
      <c r="AJ195" s="81"/>
      <c r="AK195" s="81"/>
      <c r="AL195" s="81"/>
      <c r="AM195" s="81"/>
      <c r="AN195" s="85"/>
      <c r="AO195" s="85"/>
      <c r="AP195" s="85"/>
      <c r="AQ195" s="85"/>
      <c r="AR195" s="85"/>
      <c r="AS195" s="85"/>
      <c r="AT195" s="85"/>
      <c r="AU195" s="85"/>
      <c r="AV195" s="85"/>
      <c r="AW195" s="85"/>
      <c r="AX195" s="85"/>
      <c r="AY195" s="85"/>
      <c r="AZ195" s="85"/>
      <c r="BA195" s="85"/>
      <c r="BB195" s="85"/>
      <c r="BC195" s="85"/>
      <c r="BD195" s="85"/>
      <c r="BE195" s="85"/>
      <c r="BF195" s="85"/>
      <c r="BG195" s="85"/>
      <c r="BH195" s="85"/>
      <c r="BI195" s="85"/>
      <c r="BJ195" s="85"/>
      <c r="BK195" s="85"/>
      <c r="BL195" s="85"/>
      <c r="BM195" s="85"/>
      <c r="BN195" s="85"/>
      <c r="BO195" s="85"/>
      <c r="BP195" s="85"/>
      <c r="BQ195" s="85"/>
      <c r="BR195" s="85"/>
      <c r="BS195" s="81"/>
      <c r="BT195" s="81"/>
      <c r="BU195" s="77"/>
      <c r="BV195" s="77"/>
      <c r="BW195" s="77"/>
      <c r="BX195" s="77"/>
      <c r="BY195" s="77"/>
      <c r="BZ195" s="77"/>
    </row>
    <row r="196" spans="1:104" ht="21.6" thickBot="1">
      <c r="A196" s="87"/>
      <c r="B196" s="5"/>
      <c r="C196" s="234" t="s">
        <v>77</v>
      </c>
      <c r="D196" s="233" t="s">
        <v>78</v>
      </c>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126" t="s">
        <v>5</v>
      </c>
      <c r="AC196" s="126" t="s">
        <v>5</v>
      </c>
      <c r="AD196" s="86"/>
      <c r="AE196" s="87"/>
      <c r="AF196" s="78"/>
      <c r="AG196" s="77"/>
      <c r="AH196" s="81"/>
      <c r="AI196" s="81"/>
      <c r="AJ196" s="81"/>
      <c r="AK196" s="81"/>
      <c r="AL196" s="81"/>
      <c r="AM196" s="81"/>
      <c r="AN196" s="85"/>
      <c r="AO196" s="85"/>
      <c r="AP196" s="85"/>
      <c r="AQ196" s="85"/>
      <c r="AR196" s="85"/>
      <c r="AS196" s="85"/>
      <c r="AT196" s="85"/>
      <c r="AU196" s="85"/>
      <c r="AV196" s="85"/>
      <c r="AW196" s="85"/>
      <c r="AX196" s="85"/>
      <c r="AY196" s="85"/>
      <c r="AZ196" s="85"/>
      <c r="BA196" s="85"/>
      <c r="BB196" s="85"/>
      <c r="BC196" s="85"/>
      <c r="BD196" s="85"/>
      <c r="BE196" s="85"/>
      <c r="BF196" s="85"/>
      <c r="BG196" s="85"/>
      <c r="BH196" s="85"/>
      <c r="BI196" s="85"/>
      <c r="BJ196" s="85"/>
      <c r="BK196" s="85"/>
      <c r="BL196" s="85"/>
      <c r="BM196" s="85"/>
      <c r="BN196" s="85"/>
      <c r="BO196" s="85"/>
      <c r="BP196" s="85"/>
      <c r="BQ196" s="85"/>
      <c r="BR196" s="85"/>
      <c r="BS196" s="81"/>
      <c r="BT196" s="81"/>
      <c r="BU196" s="77"/>
      <c r="BV196" s="77"/>
      <c r="BW196" s="77"/>
      <c r="BX196" s="77"/>
      <c r="BY196" s="77"/>
      <c r="BZ196" s="77"/>
    </row>
    <row r="197" spans="1:104" s="36" customFormat="1" ht="21">
      <c r="A197" s="87"/>
      <c r="B197" s="28"/>
      <c r="C197" s="68">
        <f>+N37</f>
        <v>280</v>
      </c>
      <c r="D197" s="70">
        <f t="shared" ref="D197:D207" si="152">+N63</f>
        <v>328</v>
      </c>
      <c r="E197" s="61">
        <f t="shared" ref="E197:E207" si="153">+IF(C197&lt;&gt;$D$208,C197,)</f>
        <v>280</v>
      </c>
      <c r="F197" s="46">
        <f t="shared" ref="F197:F207" si="154">+IF(D197&lt;&gt;$D$208,D197,)</f>
        <v>0</v>
      </c>
      <c r="G197" s="45">
        <f t="shared" ref="G197:G207" si="155">+IF(E197&lt;&gt;$F$208,E197,)</f>
        <v>280</v>
      </c>
      <c r="H197" s="46">
        <f t="shared" ref="H197:H207" si="156">+IF(F197&lt;&gt;$F$208,F197,)</f>
        <v>0</v>
      </c>
      <c r="I197" s="45">
        <f t="shared" ref="I197:I207" si="157">+IF(G197&lt;&gt;$H$208,G197,)</f>
        <v>0</v>
      </c>
      <c r="J197" s="46">
        <f t="shared" ref="J197:J207" si="158">+IF(H197&lt;&gt;$H$208,H197,)</f>
        <v>0</v>
      </c>
      <c r="K197" s="45">
        <f t="shared" ref="K197:K207" si="159">+IF(I197&lt;&gt;$J$208,I197,)</f>
        <v>0</v>
      </c>
      <c r="L197" s="46">
        <f t="shared" ref="L197:L207" si="160">+IF(J197&lt;&gt;$J$208,J197,)</f>
        <v>0</v>
      </c>
      <c r="M197" s="45">
        <f t="shared" ref="M197:M207" si="161">+IF(K197&lt;&gt;$L$208,K197,)</f>
        <v>0</v>
      </c>
      <c r="N197" s="46">
        <f t="shared" ref="N197:N207" si="162">+IF(L197&lt;&gt;$L$208,L197,)</f>
        <v>0</v>
      </c>
      <c r="O197" s="45">
        <f t="shared" ref="O197:O207" si="163">+IF(M197&lt;&gt;$N$208,M197,)</f>
        <v>0</v>
      </c>
      <c r="P197" s="46">
        <f t="shared" ref="P197:P207" si="164">+IF(N197&lt;&gt;$N$208,N197,)</f>
        <v>0</v>
      </c>
      <c r="Q197" s="45">
        <f t="shared" ref="Q197:Q207" si="165">+IF(O197&lt;&gt;$P$208,O197,)</f>
        <v>0</v>
      </c>
      <c r="R197" s="46">
        <f t="shared" ref="R197:R207" si="166">+IF(P197&lt;&gt;$P$208,P197,)</f>
        <v>0</v>
      </c>
      <c r="S197" s="45">
        <f t="shared" ref="S197:S207" si="167">+IF(Q197&lt;&gt;$R$208,Q197,)</f>
        <v>0</v>
      </c>
      <c r="T197" s="46">
        <f t="shared" ref="T197:T207" si="168">+IF(R197&lt;&gt;$R$208,R197,)</f>
        <v>0</v>
      </c>
      <c r="U197" s="45">
        <f t="shared" ref="U197:U207" si="169">+IF(S197&lt;&gt;$T$208,S197,)</f>
        <v>0</v>
      </c>
      <c r="V197" s="46">
        <f t="shared" ref="V197:V207" si="170">+IF(T197&lt;&gt;$T$208,T197,)</f>
        <v>0</v>
      </c>
      <c r="W197" s="45">
        <f t="shared" ref="W197:W207" si="171">+IF(U197&lt;&gt;$V$208,U197,)</f>
        <v>0</v>
      </c>
      <c r="X197" s="46">
        <f t="shared" ref="X197:X207" si="172">+IF(V197&lt;&gt;$V$208,V197,)</f>
        <v>0</v>
      </c>
      <c r="Y197" s="45">
        <f t="shared" ref="Y197:Y207" si="173">+IF(W197&lt;&gt;$X$208,W197,)</f>
        <v>0</v>
      </c>
      <c r="Z197" s="46">
        <f t="shared" ref="Z197:Z207" si="174">+IF(X197&lt;&gt;$X$208,X197,)</f>
        <v>0</v>
      </c>
      <c r="AA197" s="93"/>
      <c r="AB197" s="340">
        <f>+D208</f>
        <v>328</v>
      </c>
      <c r="AC197" s="274">
        <f>IF(AND(AB197=MIN($N$63:$N$73),AB198=MAX($N$37:$N$47)),,AB197-AB198)</f>
        <v>36</v>
      </c>
      <c r="AD197" s="369"/>
      <c r="AE197" s="87"/>
      <c r="AF197" s="78"/>
      <c r="AG197" s="77"/>
      <c r="AH197" s="81"/>
      <c r="AI197" s="81"/>
      <c r="AJ197" s="81"/>
      <c r="AK197" s="81"/>
      <c r="AL197" s="81"/>
      <c r="AM197" s="81"/>
      <c r="AN197" s="85"/>
      <c r="AO197" s="85"/>
      <c r="AP197" s="85"/>
      <c r="AQ197" s="85"/>
      <c r="AR197" s="85"/>
      <c r="AS197" s="85"/>
      <c r="AT197" s="85"/>
      <c r="AU197" s="85"/>
      <c r="AV197" s="85"/>
      <c r="AW197" s="85"/>
      <c r="AX197" s="85"/>
      <c r="AY197" s="85"/>
      <c r="AZ197" s="85"/>
      <c r="BA197" s="85"/>
      <c r="BB197" s="85"/>
      <c r="BC197" s="85"/>
      <c r="BD197" s="85"/>
      <c r="BE197" s="85"/>
      <c r="BF197" s="85"/>
      <c r="BG197" s="85"/>
      <c r="BH197" s="85"/>
      <c r="BI197" s="85"/>
      <c r="BJ197" s="85"/>
      <c r="BK197" s="85"/>
      <c r="BL197" s="85"/>
      <c r="BM197" s="85"/>
      <c r="BN197" s="85"/>
      <c r="BO197" s="85"/>
      <c r="BP197" s="85"/>
      <c r="BQ197" s="85"/>
      <c r="BR197" s="85"/>
      <c r="BS197" s="81"/>
      <c r="BT197" s="81"/>
      <c r="BU197" s="77"/>
      <c r="BV197" s="77"/>
      <c r="BW197" s="77"/>
      <c r="BX197" s="77"/>
      <c r="BY197" s="77"/>
      <c r="BZ197" s="77"/>
      <c r="CA197" s="8"/>
      <c r="CB197" s="8"/>
      <c r="CC197" s="8"/>
      <c r="CD197" s="8"/>
      <c r="CE197" s="8"/>
      <c r="CF197" s="8"/>
      <c r="CG197" s="8"/>
      <c r="CH197" s="8"/>
      <c r="CI197" s="8"/>
      <c r="CJ197" s="8"/>
      <c r="CK197" s="8"/>
      <c r="CL197" s="8"/>
      <c r="CM197" s="8"/>
      <c r="CN197" s="8"/>
      <c r="CO197" s="8"/>
      <c r="CP197" s="8"/>
      <c r="CQ197" s="8"/>
      <c r="CR197" s="8"/>
      <c r="CS197" s="8"/>
      <c r="CT197" s="8"/>
      <c r="CU197" s="8"/>
      <c r="CV197" s="8"/>
      <c r="CW197" s="8"/>
      <c r="CX197" s="8"/>
      <c r="CY197" s="8"/>
      <c r="CZ197" s="8"/>
    </row>
    <row r="198" spans="1:104" ht="21">
      <c r="A198" s="87"/>
      <c r="B198" s="28"/>
      <c r="C198" s="68">
        <f t="shared" ref="C198:C207" si="175">+N38</f>
        <v>230</v>
      </c>
      <c r="D198" s="70">
        <f t="shared" si="152"/>
        <v>292</v>
      </c>
      <c r="E198" s="93">
        <f t="shared" si="153"/>
        <v>230</v>
      </c>
      <c r="F198" s="41">
        <f t="shared" si="154"/>
        <v>292</v>
      </c>
      <c r="G198" s="47">
        <f t="shared" si="155"/>
        <v>230</v>
      </c>
      <c r="H198" s="41">
        <f t="shared" si="156"/>
        <v>0</v>
      </c>
      <c r="I198" s="47">
        <f t="shared" si="157"/>
        <v>230</v>
      </c>
      <c r="J198" s="41">
        <f t="shared" si="158"/>
        <v>0</v>
      </c>
      <c r="K198" s="47">
        <f t="shared" si="159"/>
        <v>0</v>
      </c>
      <c r="L198" s="41">
        <f t="shared" si="160"/>
        <v>0</v>
      </c>
      <c r="M198" s="47">
        <f t="shared" si="161"/>
        <v>0</v>
      </c>
      <c r="N198" s="41">
        <f t="shared" si="162"/>
        <v>0</v>
      </c>
      <c r="O198" s="47">
        <f t="shared" si="163"/>
        <v>0</v>
      </c>
      <c r="P198" s="41">
        <f t="shared" si="164"/>
        <v>0</v>
      </c>
      <c r="Q198" s="47">
        <f t="shared" si="165"/>
        <v>0</v>
      </c>
      <c r="R198" s="41">
        <f t="shared" si="166"/>
        <v>0</v>
      </c>
      <c r="S198" s="47">
        <f t="shared" si="167"/>
        <v>0</v>
      </c>
      <c r="T198" s="41">
        <f t="shared" si="168"/>
        <v>0</v>
      </c>
      <c r="U198" s="47">
        <f t="shared" si="169"/>
        <v>0</v>
      </c>
      <c r="V198" s="41">
        <f t="shared" si="170"/>
        <v>0</v>
      </c>
      <c r="W198" s="47">
        <f t="shared" si="171"/>
        <v>0</v>
      </c>
      <c r="X198" s="41">
        <f t="shared" si="172"/>
        <v>0</v>
      </c>
      <c r="Y198" s="47">
        <f t="shared" si="173"/>
        <v>0</v>
      </c>
      <c r="Z198" s="41">
        <f t="shared" si="174"/>
        <v>0</v>
      </c>
      <c r="AA198" s="93"/>
      <c r="AB198" s="341">
        <f>+F208</f>
        <v>292</v>
      </c>
      <c r="AC198" s="127">
        <f t="shared" ref="AC198:AC217" si="176">IF(AND(AB198=MIN($N$63:$N$73),AB199=MAX($N$37:$N$47)),,AB198-AB199)</f>
        <v>12</v>
      </c>
      <c r="AD198" s="369"/>
      <c r="AE198" s="87"/>
      <c r="AF198" s="78"/>
      <c r="AG198" s="77"/>
      <c r="AH198" s="81"/>
      <c r="AI198" s="81"/>
      <c r="AJ198" s="81"/>
      <c r="AK198" s="81"/>
      <c r="AL198" s="81"/>
      <c r="AM198" s="81"/>
      <c r="AN198" s="85"/>
      <c r="AO198" s="85"/>
      <c r="AP198" s="85"/>
      <c r="AQ198" s="85"/>
      <c r="AR198" s="85"/>
      <c r="AS198" s="85"/>
      <c r="AT198" s="85"/>
      <c r="AU198" s="85"/>
      <c r="AV198" s="85"/>
      <c r="AW198" s="85"/>
      <c r="AX198" s="85"/>
      <c r="AY198" s="85"/>
      <c r="AZ198" s="85"/>
      <c r="BA198" s="85"/>
      <c r="BB198" s="85"/>
      <c r="BC198" s="85"/>
      <c r="BD198" s="85"/>
      <c r="BE198" s="85"/>
      <c r="BF198" s="85"/>
      <c r="BG198" s="85"/>
      <c r="BH198" s="85"/>
      <c r="BI198" s="85"/>
      <c r="BJ198" s="85"/>
      <c r="BK198" s="85"/>
      <c r="BL198" s="85"/>
      <c r="BM198" s="85"/>
      <c r="BN198" s="85"/>
      <c r="BO198" s="85"/>
      <c r="BP198" s="85"/>
      <c r="BQ198" s="85"/>
      <c r="BR198" s="85"/>
      <c r="BS198" s="81"/>
      <c r="BT198" s="81"/>
      <c r="BU198" s="77"/>
      <c r="BV198" s="77"/>
      <c r="BW198" s="77"/>
      <c r="BX198" s="77"/>
      <c r="BY198" s="77"/>
      <c r="BZ198" s="77"/>
    </row>
    <row r="199" spans="1:104" ht="21">
      <c r="A199" s="87"/>
      <c r="B199" s="28"/>
      <c r="C199" s="68">
        <f t="shared" si="175"/>
        <v>80</v>
      </c>
      <c r="D199" s="70">
        <f t="shared" si="152"/>
        <v>60</v>
      </c>
      <c r="E199" s="93">
        <f t="shared" si="153"/>
        <v>80</v>
      </c>
      <c r="F199" s="41">
        <f t="shared" si="154"/>
        <v>60</v>
      </c>
      <c r="G199" s="47">
        <f t="shared" si="155"/>
        <v>80</v>
      </c>
      <c r="H199" s="41">
        <f t="shared" si="156"/>
        <v>60</v>
      </c>
      <c r="I199" s="47">
        <f t="shared" si="157"/>
        <v>80</v>
      </c>
      <c r="J199" s="41">
        <f t="shared" si="158"/>
        <v>60</v>
      </c>
      <c r="K199" s="47">
        <f t="shared" si="159"/>
        <v>80</v>
      </c>
      <c r="L199" s="41">
        <f t="shared" si="160"/>
        <v>60</v>
      </c>
      <c r="M199" s="47">
        <f t="shared" si="161"/>
        <v>0</v>
      </c>
      <c r="N199" s="41">
        <f t="shared" si="162"/>
        <v>60</v>
      </c>
      <c r="O199" s="47">
        <f t="shared" si="163"/>
        <v>0</v>
      </c>
      <c r="P199" s="41">
        <f t="shared" si="164"/>
        <v>0</v>
      </c>
      <c r="Q199" s="47">
        <f t="shared" si="165"/>
        <v>0</v>
      </c>
      <c r="R199" s="41">
        <f t="shared" si="166"/>
        <v>0</v>
      </c>
      <c r="S199" s="47">
        <f t="shared" si="167"/>
        <v>0</v>
      </c>
      <c r="T199" s="41">
        <f t="shared" si="168"/>
        <v>0</v>
      </c>
      <c r="U199" s="47">
        <f t="shared" si="169"/>
        <v>0</v>
      </c>
      <c r="V199" s="41">
        <f t="shared" si="170"/>
        <v>0</v>
      </c>
      <c r="W199" s="47">
        <f t="shared" si="171"/>
        <v>0</v>
      </c>
      <c r="X199" s="41">
        <f t="shared" si="172"/>
        <v>0</v>
      </c>
      <c r="Y199" s="47">
        <f t="shared" si="173"/>
        <v>0</v>
      </c>
      <c r="Z199" s="41">
        <f t="shared" si="174"/>
        <v>0</v>
      </c>
      <c r="AA199" s="93"/>
      <c r="AB199" s="341">
        <f>+H208</f>
        <v>280</v>
      </c>
      <c r="AC199" s="127">
        <f t="shared" si="176"/>
        <v>50</v>
      </c>
      <c r="AD199" s="369"/>
      <c r="AE199" s="87"/>
      <c r="AF199" s="78"/>
      <c r="AG199" s="77"/>
      <c r="AH199" s="81"/>
      <c r="AI199" s="81"/>
      <c r="AJ199" s="81"/>
      <c r="AK199" s="81"/>
      <c r="AL199" s="81"/>
      <c r="AM199" s="81"/>
      <c r="AN199" s="85"/>
      <c r="AO199" s="85"/>
      <c r="AP199" s="85"/>
      <c r="AQ199" s="85"/>
      <c r="AR199" s="85"/>
      <c r="AS199" s="85"/>
      <c r="AT199" s="85"/>
      <c r="AU199" s="85"/>
      <c r="AV199" s="85"/>
      <c r="AW199" s="85"/>
      <c r="AX199" s="85"/>
      <c r="AY199" s="85"/>
      <c r="AZ199" s="85"/>
      <c r="BA199" s="85"/>
      <c r="BB199" s="85"/>
      <c r="BC199" s="85"/>
      <c r="BD199" s="85"/>
      <c r="BE199" s="85"/>
      <c r="BF199" s="85"/>
      <c r="BG199" s="85"/>
      <c r="BH199" s="85"/>
      <c r="BI199" s="85"/>
      <c r="BJ199" s="85"/>
      <c r="BK199" s="85"/>
      <c r="BL199" s="85"/>
      <c r="BM199" s="85"/>
      <c r="BN199" s="85"/>
      <c r="BO199" s="85"/>
      <c r="BP199" s="85"/>
      <c r="BQ199" s="85"/>
      <c r="BR199" s="85"/>
      <c r="BS199" s="81"/>
      <c r="BT199" s="81"/>
      <c r="BU199" s="77"/>
      <c r="BV199" s="77"/>
      <c r="BW199" s="77"/>
      <c r="BX199" s="77"/>
      <c r="BY199" s="77"/>
      <c r="BZ199" s="77"/>
    </row>
    <row r="200" spans="1:104" ht="21">
      <c r="A200" s="87"/>
      <c r="B200" s="28"/>
      <c r="C200" s="68">
        <f t="shared" si="175"/>
        <v>0</v>
      </c>
      <c r="D200" s="70">
        <f t="shared" si="152"/>
        <v>6</v>
      </c>
      <c r="E200" s="93">
        <f t="shared" si="153"/>
        <v>0</v>
      </c>
      <c r="F200" s="41">
        <f t="shared" si="154"/>
        <v>6</v>
      </c>
      <c r="G200" s="47">
        <f t="shared" si="155"/>
        <v>0</v>
      </c>
      <c r="H200" s="41">
        <f t="shared" si="156"/>
        <v>6</v>
      </c>
      <c r="I200" s="47">
        <f t="shared" si="157"/>
        <v>0</v>
      </c>
      <c r="J200" s="41">
        <f t="shared" si="158"/>
        <v>6</v>
      </c>
      <c r="K200" s="47">
        <f t="shared" si="159"/>
        <v>0</v>
      </c>
      <c r="L200" s="41">
        <f t="shared" si="160"/>
        <v>6</v>
      </c>
      <c r="M200" s="47">
        <f t="shared" si="161"/>
        <v>0</v>
      </c>
      <c r="N200" s="41">
        <f t="shared" si="162"/>
        <v>6</v>
      </c>
      <c r="O200" s="47">
        <f t="shared" si="163"/>
        <v>0</v>
      </c>
      <c r="P200" s="41">
        <f t="shared" si="164"/>
        <v>6</v>
      </c>
      <c r="Q200" s="47">
        <f t="shared" si="165"/>
        <v>0</v>
      </c>
      <c r="R200" s="41">
        <f t="shared" si="166"/>
        <v>0</v>
      </c>
      <c r="S200" s="47">
        <f t="shared" si="167"/>
        <v>0</v>
      </c>
      <c r="T200" s="41">
        <f t="shared" si="168"/>
        <v>0</v>
      </c>
      <c r="U200" s="47">
        <f t="shared" si="169"/>
        <v>0</v>
      </c>
      <c r="V200" s="41">
        <f t="shared" si="170"/>
        <v>0</v>
      </c>
      <c r="W200" s="47">
        <f t="shared" si="171"/>
        <v>0</v>
      </c>
      <c r="X200" s="41">
        <f t="shared" si="172"/>
        <v>0</v>
      </c>
      <c r="Y200" s="47">
        <f t="shared" si="173"/>
        <v>0</v>
      </c>
      <c r="Z200" s="41">
        <f t="shared" si="174"/>
        <v>0</v>
      </c>
      <c r="AA200" s="93"/>
      <c r="AB200" s="341">
        <f>+J208</f>
        <v>230</v>
      </c>
      <c r="AC200" s="127">
        <f t="shared" si="176"/>
        <v>150</v>
      </c>
      <c r="AD200" s="369"/>
      <c r="AE200" s="87"/>
      <c r="AF200" s="78"/>
      <c r="AG200" s="77"/>
      <c r="AH200" s="81"/>
      <c r="AI200" s="81"/>
      <c r="AJ200" s="81"/>
      <c r="AK200" s="81"/>
      <c r="AL200" s="81"/>
      <c r="AM200" s="81"/>
      <c r="AN200" s="85"/>
      <c r="AO200" s="85"/>
      <c r="AP200" s="85"/>
      <c r="AQ200" s="85"/>
      <c r="AR200" s="85"/>
      <c r="AS200" s="85"/>
      <c r="AT200" s="85"/>
      <c r="AU200" s="85"/>
      <c r="AV200" s="85"/>
      <c r="AW200" s="85"/>
      <c r="AX200" s="85"/>
      <c r="AY200" s="85"/>
      <c r="AZ200" s="85"/>
      <c r="BA200" s="85"/>
      <c r="BB200" s="85"/>
      <c r="BC200" s="85"/>
      <c r="BD200" s="85"/>
      <c r="BE200" s="85"/>
      <c r="BF200" s="85"/>
      <c r="BG200" s="85"/>
      <c r="BH200" s="85"/>
      <c r="BI200" s="85"/>
      <c r="BJ200" s="85"/>
      <c r="BK200" s="85"/>
      <c r="BL200" s="85"/>
      <c r="BM200" s="85"/>
      <c r="BN200" s="85"/>
      <c r="BO200" s="85"/>
      <c r="BP200" s="85"/>
      <c r="BQ200" s="85"/>
      <c r="BR200" s="85"/>
      <c r="BS200" s="81"/>
      <c r="BT200" s="81"/>
      <c r="BU200" s="77"/>
      <c r="BV200" s="77"/>
      <c r="BW200" s="77"/>
      <c r="BX200" s="77"/>
      <c r="BY200" s="77"/>
      <c r="BZ200" s="77"/>
    </row>
    <row r="201" spans="1:104" ht="21">
      <c r="A201" s="87"/>
      <c r="B201" s="28"/>
      <c r="C201" s="68">
        <f t="shared" si="175"/>
        <v>0</v>
      </c>
      <c r="D201" s="70" t="str">
        <f t="shared" si="152"/>
        <v/>
      </c>
      <c r="E201" s="93">
        <f t="shared" si="153"/>
        <v>0</v>
      </c>
      <c r="F201" s="41" t="str">
        <f t="shared" si="154"/>
        <v/>
      </c>
      <c r="G201" s="47">
        <f t="shared" si="155"/>
        <v>0</v>
      </c>
      <c r="H201" s="41" t="str">
        <f t="shared" si="156"/>
        <v/>
      </c>
      <c r="I201" s="47">
        <f t="shared" si="157"/>
        <v>0</v>
      </c>
      <c r="J201" s="41" t="str">
        <f t="shared" si="158"/>
        <v/>
      </c>
      <c r="K201" s="47">
        <f t="shared" si="159"/>
        <v>0</v>
      </c>
      <c r="L201" s="41" t="str">
        <f t="shared" si="160"/>
        <v/>
      </c>
      <c r="M201" s="47">
        <f t="shared" si="161"/>
        <v>0</v>
      </c>
      <c r="N201" s="41" t="str">
        <f t="shared" si="162"/>
        <v/>
      </c>
      <c r="O201" s="47">
        <f t="shared" si="163"/>
        <v>0</v>
      </c>
      <c r="P201" s="41" t="str">
        <f t="shared" si="164"/>
        <v/>
      </c>
      <c r="Q201" s="47">
        <f t="shared" si="165"/>
        <v>0</v>
      </c>
      <c r="R201" s="41" t="str">
        <f t="shared" si="166"/>
        <v/>
      </c>
      <c r="S201" s="47">
        <f t="shared" si="167"/>
        <v>0</v>
      </c>
      <c r="T201" s="41" t="str">
        <f t="shared" si="168"/>
        <v/>
      </c>
      <c r="U201" s="47">
        <f t="shared" si="169"/>
        <v>0</v>
      </c>
      <c r="V201" s="41" t="str">
        <f t="shared" si="170"/>
        <v/>
      </c>
      <c r="W201" s="47">
        <f t="shared" si="171"/>
        <v>0</v>
      </c>
      <c r="X201" s="41" t="str">
        <f t="shared" si="172"/>
        <v/>
      </c>
      <c r="Y201" s="47">
        <f t="shared" si="173"/>
        <v>0</v>
      </c>
      <c r="Z201" s="41" t="str">
        <f t="shared" si="174"/>
        <v/>
      </c>
      <c r="AA201" s="93"/>
      <c r="AB201" s="341">
        <f>+L208</f>
        <v>80</v>
      </c>
      <c r="AC201" s="127">
        <f t="shared" si="176"/>
        <v>20</v>
      </c>
      <c r="AD201" s="369"/>
      <c r="AE201" s="87"/>
      <c r="AF201" s="78"/>
      <c r="AG201" s="77"/>
      <c r="AH201" s="81"/>
      <c r="AI201" s="81"/>
      <c r="AJ201" s="81"/>
      <c r="AK201" s="81"/>
      <c r="AL201" s="81"/>
      <c r="AM201" s="81"/>
      <c r="AN201" s="85"/>
      <c r="AO201" s="85"/>
      <c r="AP201" s="85"/>
      <c r="AQ201" s="85"/>
      <c r="AR201" s="85"/>
      <c r="AS201" s="85"/>
      <c r="AT201" s="85"/>
      <c r="AU201" s="85"/>
      <c r="AV201" s="85"/>
      <c r="AW201" s="85"/>
      <c r="AX201" s="85"/>
      <c r="AY201" s="85"/>
      <c r="AZ201" s="85"/>
      <c r="BA201" s="85"/>
      <c r="BB201" s="85"/>
      <c r="BC201" s="85"/>
      <c r="BD201" s="85"/>
      <c r="BE201" s="85"/>
      <c r="BF201" s="85"/>
      <c r="BG201" s="85"/>
      <c r="BH201" s="85"/>
      <c r="BI201" s="85"/>
      <c r="BJ201" s="85"/>
      <c r="BK201" s="85"/>
      <c r="BL201" s="85"/>
      <c r="BM201" s="85"/>
      <c r="BN201" s="85"/>
      <c r="BO201" s="85"/>
      <c r="BP201" s="85"/>
      <c r="BQ201" s="85"/>
      <c r="BR201" s="85"/>
      <c r="BS201" s="81"/>
      <c r="BT201" s="81"/>
      <c r="BU201" s="77"/>
      <c r="BV201" s="77"/>
      <c r="BW201" s="77"/>
      <c r="BX201" s="77"/>
      <c r="BY201" s="77"/>
      <c r="BZ201" s="77"/>
    </row>
    <row r="202" spans="1:104" ht="21">
      <c r="A202" s="87"/>
      <c r="B202" s="28"/>
      <c r="C202" s="68">
        <f>+N42</f>
        <v>0</v>
      </c>
      <c r="D202" s="70" t="str">
        <f t="shared" si="152"/>
        <v/>
      </c>
      <c r="E202" s="93">
        <f t="shared" si="153"/>
        <v>0</v>
      </c>
      <c r="F202" s="41" t="str">
        <f t="shared" si="154"/>
        <v/>
      </c>
      <c r="G202" s="47">
        <f t="shared" si="155"/>
        <v>0</v>
      </c>
      <c r="H202" s="41" t="str">
        <f t="shared" si="156"/>
        <v/>
      </c>
      <c r="I202" s="47">
        <f t="shared" si="157"/>
        <v>0</v>
      </c>
      <c r="J202" s="41" t="str">
        <f t="shared" si="158"/>
        <v/>
      </c>
      <c r="K202" s="47">
        <f t="shared" si="159"/>
        <v>0</v>
      </c>
      <c r="L202" s="41" t="str">
        <f t="shared" si="160"/>
        <v/>
      </c>
      <c r="M202" s="47">
        <f t="shared" si="161"/>
        <v>0</v>
      </c>
      <c r="N202" s="41" t="str">
        <f t="shared" si="162"/>
        <v/>
      </c>
      <c r="O202" s="47">
        <f t="shared" si="163"/>
        <v>0</v>
      </c>
      <c r="P202" s="41" t="str">
        <f t="shared" si="164"/>
        <v/>
      </c>
      <c r="Q202" s="47">
        <f t="shared" si="165"/>
        <v>0</v>
      </c>
      <c r="R202" s="41" t="str">
        <f t="shared" si="166"/>
        <v/>
      </c>
      <c r="S202" s="47">
        <f t="shared" si="167"/>
        <v>0</v>
      </c>
      <c r="T202" s="41" t="str">
        <f t="shared" si="168"/>
        <v/>
      </c>
      <c r="U202" s="47">
        <f t="shared" si="169"/>
        <v>0</v>
      </c>
      <c r="V202" s="41" t="str">
        <f t="shared" si="170"/>
        <v/>
      </c>
      <c r="W202" s="47">
        <f t="shared" si="171"/>
        <v>0</v>
      </c>
      <c r="X202" s="41" t="str">
        <f t="shared" si="172"/>
        <v/>
      </c>
      <c r="Y202" s="47">
        <f t="shared" si="173"/>
        <v>0</v>
      </c>
      <c r="Z202" s="41" t="str">
        <f t="shared" si="174"/>
        <v/>
      </c>
      <c r="AA202" s="93"/>
      <c r="AB202" s="341">
        <f>+N208</f>
        <v>60</v>
      </c>
      <c r="AC202" s="127">
        <f t="shared" si="176"/>
        <v>54</v>
      </c>
      <c r="AD202" s="369"/>
      <c r="AE202" s="87"/>
      <c r="AF202" s="77"/>
      <c r="AG202" s="77"/>
      <c r="AH202" s="81"/>
      <c r="AI202" s="81"/>
      <c r="AJ202" s="81"/>
      <c r="AK202" s="81"/>
      <c r="AL202" s="81"/>
      <c r="AM202" s="81"/>
      <c r="AN202" s="85"/>
      <c r="AO202" s="85"/>
      <c r="AP202" s="85"/>
      <c r="AQ202" s="85"/>
      <c r="AR202" s="85"/>
      <c r="AS202" s="85"/>
      <c r="AT202" s="85"/>
      <c r="AU202" s="85"/>
      <c r="AV202" s="85"/>
      <c r="AW202" s="85"/>
      <c r="AX202" s="85"/>
      <c r="AY202" s="85"/>
      <c r="AZ202" s="85"/>
      <c r="BA202" s="85"/>
      <c r="BB202" s="85"/>
      <c r="BC202" s="85"/>
      <c r="BD202" s="85"/>
      <c r="BE202" s="85"/>
      <c r="BF202" s="85"/>
      <c r="BG202" s="85"/>
      <c r="BH202" s="85"/>
      <c r="BI202" s="85"/>
      <c r="BJ202" s="85"/>
      <c r="BK202" s="85"/>
      <c r="BL202" s="85"/>
      <c r="BM202" s="85"/>
      <c r="BN202" s="85"/>
      <c r="BO202" s="85"/>
      <c r="BP202" s="85"/>
      <c r="BQ202" s="85"/>
      <c r="BR202" s="85"/>
      <c r="BS202" s="81"/>
      <c r="BT202" s="81"/>
      <c r="BU202" s="77"/>
      <c r="BV202" s="77"/>
      <c r="BW202" s="77"/>
      <c r="BX202" s="77"/>
      <c r="BY202" s="77"/>
      <c r="BZ202" s="77"/>
    </row>
    <row r="203" spans="1:104" ht="21">
      <c r="A203" s="87"/>
      <c r="B203" s="39"/>
      <c r="C203" s="68">
        <f t="shared" si="175"/>
        <v>0</v>
      </c>
      <c r="D203" s="70" t="str">
        <f t="shared" si="152"/>
        <v/>
      </c>
      <c r="E203" s="93">
        <f t="shared" si="153"/>
        <v>0</v>
      </c>
      <c r="F203" s="41" t="str">
        <f t="shared" si="154"/>
        <v/>
      </c>
      <c r="G203" s="47">
        <f t="shared" si="155"/>
        <v>0</v>
      </c>
      <c r="H203" s="41" t="str">
        <f t="shared" si="156"/>
        <v/>
      </c>
      <c r="I203" s="47">
        <f t="shared" si="157"/>
        <v>0</v>
      </c>
      <c r="J203" s="41" t="str">
        <f t="shared" si="158"/>
        <v/>
      </c>
      <c r="K203" s="47">
        <f t="shared" si="159"/>
        <v>0</v>
      </c>
      <c r="L203" s="41" t="str">
        <f t="shared" si="160"/>
        <v/>
      </c>
      <c r="M203" s="47">
        <f t="shared" si="161"/>
        <v>0</v>
      </c>
      <c r="N203" s="41" t="str">
        <f t="shared" si="162"/>
        <v/>
      </c>
      <c r="O203" s="47">
        <f t="shared" si="163"/>
        <v>0</v>
      </c>
      <c r="P203" s="41" t="str">
        <f t="shared" si="164"/>
        <v/>
      </c>
      <c r="Q203" s="47">
        <f t="shared" si="165"/>
        <v>0</v>
      </c>
      <c r="R203" s="41" t="str">
        <f t="shared" si="166"/>
        <v/>
      </c>
      <c r="S203" s="47">
        <f t="shared" si="167"/>
        <v>0</v>
      </c>
      <c r="T203" s="41" t="str">
        <f t="shared" si="168"/>
        <v/>
      </c>
      <c r="U203" s="47">
        <f t="shared" si="169"/>
        <v>0</v>
      </c>
      <c r="V203" s="41" t="str">
        <f t="shared" si="170"/>
        <v/>
      </c>
      <c r="W203" s="47">
        <f t="shared" si="171"/>
        <v>0</v>
      </c>
      <c r="X203" s="41" t="str">
        <f t="shared" si="172"/>
        <v/>
      </c>
      <c r="Y203" s="47">
        <f t="shared" si="173"/>
        <v>0</v>
      </c>
      <c r="Z203" s="41" t="str">
        <f t="shared" si="174"/>
        <v/>
      </c>
      <c r="AA203" s="93"/>
      <c r="AB203" s="341">
        <f>+P208</f>
        <v>6</v>
      </c>
      <c r="AC203" s="127">
        <f t="shared" si="176"/>
        <v>6</v>
      </c>
      <c r="AD203" s="369"/>
      <c r="AE203" s="87"/>
      <c r="AF203" s="77"/>
      <c r="AH203" s="81"/>
      <c r="AI203" s="81"/>
      <c r="AJ203" s="81"/>
      <c r="AK203" s="81"/>
      <c r="AL203" s="81"/>
      <c r="AM203" s="81"/>
      <c r="AN203" s="85"/>
      <c r="AO203" s="85"/>
      <c r="AP203" s="85"/>
      <c r="AQ203" s="85"/>
      <c r="AR203" s="85"/>
      <c r="AS203" s="85"/>
      <c r="AT203" s="85"/>
      <c r="AU203" s="85"/>
      <c r="AV203" s="85"/>
      <c r="AW203" s="85"/>
      <c r="AX203" s="85"/>
      <c r="AY203" s="85"/>
      <c r="AZ203" s="85"/>
      <c r="BA203" s="85"/>
      <c r="BB203" s="85"/>
      <c r="BC203" s="85"/>
      <c r="BD203" s="85"/>
      <c r="BE203" s="85"/>
      <c r="BF203" s="85"/>
      <c r="BG203" s="85"/>
      <c r="BH203" s="85"/>
      <c r="BI203" s="85"/>
      <c r="BJ203" s="85"/>
      <c r="BK203" s="85"/>
      <c r="BL203" s="85"/>
      <c r="BM203" s="85"/>
      <c r="BN203" s="85"/>
      <c r="BO203" s="85"/>
      <c r="BP203" s="85"/>
      <c r="BQ203" s="85"/>
      <c r="BR203" s="85"/>
      <c r="BS203" s="81"/>
      <c r="BT203" s="81"/>
    </row>
    <row r="204" spans="1:104" ht="21">
      <c r="A204" s="87"/>
      <c r="B204" s="39"/>
      <c r="C204" s="68">
        <f t="shared" si="175"/>
        <v>0</v>
      </c>
      <c r="D204" s="70" t="str">
        <f t="shared" si="152"/>
        <v/>
      </c>
      <c r="E204" s="93">
        <f t="shared" si="153"/>
        <v>0</v>
      </c>
      <c r="F204" s="41" t="str">
        <f t="shared" si="154"/>
        <v/>
      </c>
      <c r="G204" s="47">
        <f t="shared" si="155"/>
        <v>0</v>
      </c>
      <c r="H204" s="41" t="str">
        <f t="shared" si="156"/>
        <v/>
      </c>
      <c r="I204" s="47">
        <f t="shared" si="157"/>
        <v>0</v>
      </c>
      <c r="J204" s="41" t="str">
        <f t="shared" si="158"/>
        <v/>
      </c>
      <c r="K204" s="47">
        <f t="shared" si="159"/>
        <v>0</v>
      </c>
      <c r="L204" s="41" t="str">
        <f t="shared" si="160"/>
        <v/>
      </c>
      <c r="M204" s="47">
        <f t="shared" si="161"/>
        <v>0</v>
      </c>
      <c r="N204" s="41" t="str">
        <f t="shared" si="162"/>
        <v/>
      </c>
      <c r="O204" s="47">
        <f t="shared" si="163"/>
        <v>0</v>
      </c>
      <c r="P204" s="41" t="str">
        <f t="shared" si="164"/>
        <v/>
      </c>
      <c r="Q204" s="47">
        <f t="shared" si="165"/>
        <v>0</v>
      </c>
      <c r="R204" s="41" t="str">
        <f t="shared" si="166"/>
        <v/>
      </c>
      <c r="S204" s="47">
        <f t="shared" si="167"/>
        <v>0</v>
      </c>
      <c r="T204" s="41" t="str">
        <f t="shared" si="168"/>
        <v/>
      </c>
      <c r="U204" s="47">
        <f t="shared" si="169"/>
        <v>0</v>
      </c>
      <c r="V204" s="41" t="str">
        <f t="shared" si="170"/>
        <v/>
      </c>
      <c r="W204" s="47">
        <f t="shared" si="171"/>
        <v>0</v>
      </c>
      <c r="X204" s="41" t="str">
        <f t="shared" si="172"/>
        <v/>
      </c>
      <c r="Y204" s="47">
        <f t="shared" si="173"/>
        <v>0</v>
      </c>
      <c r="Z204" s="41" t="str">
        <f t="shared" si="174"/>
        <v/>
      </c>
      <c r="AA204" s="93"/>
      <c r="AB204" s="341">
        <f>+R208</f>
        <v>0</v>
      </c>
      <c r="AC204" s="127">
        <f t="shared" si="176"/>
        <v>0</v>
      </c>
      <c r="AD204" s="369"/>
      <c r="AE204" s="87"/>
      <c r="AF204" s="77"/>
      <c r="AH204" s="81"/>
      <c r="AI204" s="81"/>
      <c r="AJ204" s="81"/>
      <c r="AK204" s="81"/>
      <c r="AL204" s="81"/>
      <c r="AM204" s="81"/>
      <c r="AN204" s="85"/>
      <c r="AO204" s="85"/>
      <c r="AP204" s="85"/>
      <c r="AQ204" s="85"/>
      <c r="AR204" s="85"/>
      <c r="AS204" s="85"/>
      <c r="AT204" s="85"/>
      <c r="AU204" s="85"/>
      <c r="AV204" s="85"/>
      <c r="AW204" s="85"/>
      <c r="AX204" s="85"/>
      <c r="AY204" s="85"/>
      <c r="AZ204" s="85"/>
      <c r="BA204" s="85"/>
      <c r="BB204" s="85"/>
      <c r="BC204" s="85"/>
      <c r="BD204" s="85"/>
      <c r="BE204" s="85"/>
      <c r="BF204" s="85"/>
      <c r="BG204" s="85"/>
      <c r="BH204" s="85"/>
      <c r="BI204" s="85"/>
      <c r="BJ204" s="85"/>
      <c r="BK204" s="85"/>
      <c r="BL204" s="85"/>
      <c r="BM204" s="85"/>
      <c r="BN204" s="85"/>
      <c r="BO204" s="85"/>
      <c r="BP204" s="85"/>
      <c r="BQ204" s="85"/>
      <c r="BR204" s="85"/>
      <c r="BS204" s="81"/>
      <c r="BT204" s="81"/>
    </row>
    <row r="205" spans="1:104" ht="21">
      <c r="A205" s="87"/>
      <c r="B205" s="39"/>
      <c r="C205" s="68">
        <f t="shared" si="175"/>
        <v>0</v>
      </c>
      <c r="D205" s="70" t="str">
        <f t="shared" si="152"/>
        <v/>
      </c>
      <c r="E205" s="93">
        <f t="shared" si="153"/>
        <v>0</v>
      </c>
      <c r="F205" s="41" t="str">
        <f t="shared" si="154"/>
        <v/>
      </c>
      <c r="G205" s="47">
        <f t="shared" si="155"/>
        <v>0</v>
      </c>
      <c r="H205" s="41" t="str">
        <f t="shared" si="156"/>
        <v/>
      </c>
      <c r="I205" s="47">
        <f t="shared" si="157"/>
        <v>0</v>
      </c>
      <c r="J205" s="41" t="str">
        <f t="shared" si="158"/>
        <v/>
      </c>
      <c r="K205" s="47">
        <f t="shared" si="159"/>
        <v>0</v>
      </c>
      <c r="L205" s="41" t="str">
        <f t="shared" si="160"/>
        <v/>
      </c>
      <c r="M205" s="47">
        <f t="shared" si="161"/>
        <v>0</v>
      </c>
      <c r="N205" s="41" t="str">
        <f t="shared" si="162"/>
        <v/>
      </c>
      <c r="O205" s="47">
        <f t="shared" si="163"/>
        <v>0</v>
      </c>
      <c r="P205" s="41" t="str">
        <f t="shared" si="164"/>
        <v/>
      </c>
      <c r="Q205" s="47">
        <f t="shared" si="165"/>
        <v>0</v>
      </c>
      <c r="R205" s="41" t="str">
        <f t="shared" si="166"/>
        <v/>
      </c>
      <c r="S205" s="47">
        <f t="shared" si="167"/>
        <v>0</v>
      </c>
      <c r="T205" s="41" t="str">
        <f t="shared" si="168"/>
        <v/>
      </c>
      <c r="U205" s="47">
        <f t="shared" si="169"/>
        <v>0</v>
      </c>
      <c r="V205" s="41" t="str">
        <f t="shared" si="170"/>
        <v/>
      </c>
      <c r="W205" s="47">
        <f t="shared" si="171"/>
        <v>0</v>
      </c>
      <c r="X205" s="41" t="str">
        <f t="shared" si="172"/>
        <v/>
      </c>
      <c r="Y205" s="47">
        <f t="shared" si="173"/>
        <v>0</v>
      </c>
      <c r="Z205" s="41" t="str">
        <f t="shared" si="174"/>
        <v/>
      </c>
      <c r="AA205" s="93"/>
      <c r="AB205" s="341">
        <f>+T208</f>
        <v>0</v>
      </c>
      <c r="AC205" s="127">
        <f>IF(AND(AB205=MIN($N$63:$N$73),AB206=MAX($N$37:$N$47)),,AB205-AB206)</f>
        <v>0</v>
      </c>
      <c r="AD205" s="369"/>
      <c r="AE205" s="87"/>
      <c r="AF205" s="77"/>
      <c r="AH205" s="81"/>
      <c r="AI205" s="81"/>
      <c r="AJ205" s="81"/>
      <c r="AK205" s="81"/>
      <c r="AL205" s="81"/>
      <c r="AM205" s="81"/>
      <c r="AN205" s="85"/>
      <c r="AO205" s="85"/>
      <c r="AP205" s="85"/>
      <c r="AQ205" s="85"/>
      <c r="AR205" s="85"/>
      <c r="AS205" s="85"/>
      <c r="AT205" s="85"/>
      <c r="AU205" s="85"/>
      <c r="AV205" s="85"/>
      <c r="AW205" s="85"/>
      <c r="AX205" s="85"/>
      <c r="AY205" s="85"/>
      <c r="AZ205" s="85"/>
      <c r="BA205" s="85"/>
      <c r="BB205" s="85"/>
      <c r="BC205" s="85"/>
      <c r="BD205" s="85"/>
      <c r="BE205" s="85"/>
      <c r="BF205" s="85"/>
      <c r="BG205" s="85"/>
      <c r="BH205" s="85"/>
      <c r="BI205" s="85"/>
      <c r="BJ205" s="85"/>
      <c r="BK205" s="85"/>
      <c r="BL205" s="85"/>
      <c r="BM205" s="85"/>
      <c r="BN205" s="85"/>
      <c r="BO205" s="85"/>
      <c r="BP205" s="85"/>
      <c r="BQ205" s="85"/>
      <c r="BR205" s="85"/>
      <c r="BS205" s="81"/>
      <c r="BT205" s="81"/>
    </row>
    <row r="206" spans="1:104" ht="21">
      <c r="A206" s="87"/>
      <c r="B206" s="39"/>
      <c r="C206" s="68">
        <f t="shared" si="175"/>
        <v>0</v>
      </c>
      <c r="D206" s="70" t="str">
        <f t="shared" si="152"/>
        <v/>
      </c>
      <c r="E206" s="93">
        <f t="shared" si="153"/>
        <v>0</v>
      </c>
      <c r="F206" s="41" t="str">
        <f t="shared" si="154"/>
        <v/>
      </c>
      <c r="G206" s="47">
        <f t="shared" si="155"/>
        <v>0</v>
      </c>
      <c r="H206" s="41" t="str">
        <f t="shared" si="156"/>
        <v/>
      </c>
      <c r="I206" s="47">
        <f t="shared" si="157"/>
        <v>0</v>
      </c>
      <c r="J206" s="41" t="str">
        <f t="shared" si="158"/>
        <v/>
      </c>
      <c r="K206" s="47">
        <f t="shared" si="159"/>
        <v>0</v>
      </c>
      <c r="L206" s="41" t="str">
        <f t="shared" si="160"/>
        <v/>
      </c>
      <c r="M206" s="47">
        <f t="shared" si="161"/>
        <v>0</v>
      </c>
      <c r="N206" s="41" t="str">
        <f t="shared" si="162"/>
        <v/>
      </c>
      <c r="O206" s="47">
        <f t="shared" si="163"/>
        <v>0</v>
      </c>
      <c r="P206" s="41" t="str">
        <f t="shared" si="164"/>
        <v/>
      </c>
      <c r="Q206" s="47">
        <f t="shared" si="165"/>
        <v>0</v>
      </c>
      <c r="R206" s="41" t="str">
        <f t="shared" si="166"/>
        <v/>
      </c>
      <c r="S206" s="47">
        <f t="shared" si="167"/>
        <v>0</v>
      </c>
      <c r="T206" s="41" t="str">
        <f t="shared" si="168"/>
        <v/>
      </c>
      <c r="U206" s="47">
        <f t="shared" si="169"/>
        <v>0</v>
      </c>
      <c r="V206" s="41" t="str">
        <f t="shared" si="170"/>
        <v/>
      </c>
      <c r="W206" s="47">
        <f t="shared" si="171"/>
        <v>0</v>
      </c>
      <c r="X206" s="41" t="str">
        <f t="shared" si="172"/>
        <v/>
      </c>
      <c r="Y206" s="47">
        <f t="shared" si="173"/>
        <v>0</v>
      </c>
      <c r="Z206" s="41" t="str">
        <f t="shared" si="174"/>
        <v/>
      </c>
      <c r="AA206" s="93"/>
      <c r="AB206" s="341">
        <f>+V208</f>
        <v>0</v>
      </c>
      <c r="AC206" s="127">
        <f t="shared" si="176"/>
        <v>0</v>
      </c>
      <c r="AD206" s="369"/>
      <c r="AE206" s="87"/>
      <c r="AF206" s="77"/>
      <c r="AH206" s="81"/>
      <c r="AI206" s="81"/>
      <c r="AJ206" s="81"/>
      <c r="AK206" s="81"/>
      <c r="AL206" s="81"/>
      <c r="AM206" s="81"/>
      <c r="AN206" s="85"/>
      <c r="AO206" s="85"/>
      <c r="AP206" s="85"/>
      <c r="AQ206" s="85"/>
      <c r="AR206" s="85"/>
      <c r="AS206" s="85"/>
      <c r="AT206" s="85"/>
      <c r="AU206" s="85"/>
      <c r="AV206" s="85"/>
      <c r="AW206" s="85"/>
      <c r="AX206" s="85"/>
      <c r="AY206" s="85"/>
      <c r="AZ206" s="85"/>
      <c r="BA206" s="85"/>
      <c r="BB206" s="85"/>
      <c r="BC206" s="85"/>
      <c r="BD206" s="85"/>
      <c r="BE206" s="85"/>
      <c r="BF206" s="85"/>
      <c r="BG206" s="85"/>
      <c r="BH206" s="85"/>
      <c r="BI206" s="85"/>
      <c r="BJ206" s="85"/>
      <c r="BK206" s="85"/>
      <c r="BL206" s="85"/>
      <c r="BM206" s="85"/>
      <c r="BN206" s="85"/>
      <c r="BO206" s="85"/>
      <c r="BP206" s="85"/>
      <c r="BQ206" s="85"/>
      <c r="BR206" s="85"/>
      <c r="BS206" s="81"/>
      <c r="BT206" s="81"/>
    </row>
    <row r="207" spans="1:104" ht="21">
      <c r="A207" s="87"/>
      <c r="B207" s="39"/>
      <c r="C207" s="69">
        <f t="shared" si="175"/>
        <v>0</v>
      </c>
      <c r="D207" s="71" t="str">
        <f t="shared" si="152"/>
        <v/>
      </c>
      <c r="E207" s="62">
        <f t="shared" si="153"/>
        <v>0</v>
      </c>
      <c r="F207" s="49" t="str">
        <f t="shared" si="154"/>
        <v/>
      </c>
      <c r="G207" s="48">
        <f t="shared" si="155"/>
        <v>0</v>
      </c>
      <c r="H207" s="49" t="str">
        <f t="shared" si="156"/>
        <v/>
      </c>
      <c r="I207" s="48">
        <f t="shared" si="157"/>
        <v>0</v>
      </c>
      <c r="J207" s="49" t="str">
        <f t="shared" si="158"/>
        <v/>
      </c>
      <c r="K207" s="48">
        <f t="shared" si="159"/>
        <v>0</v>
      </c>
      <c r="L207" s="49" t="str">
        <f t="shared" si="160"/>
        <v/>
      </c>
      <c r="M207" s="48">
        <f t="shared" si="161"/>
        <v>0</v>
      </c>
      <c r="N207" s="49" t="str">
        <f t="shared" si="162"/>
        <v/>
      </c>
      <c r="O207" s="48">
        <f t="shared" si="163"/>
        <v>0</v>
      </c>
      <c r="P207" s="49" t="str">
        <f t="shared" si="164"/>
        <v/>
      </c>
      <c r="Q207" s="48">
        <f t="shared" si="165"/>
        <v>0</v>
      </c>
      <c r="R207" s="49" t="str">
        <f t="shared" si="166"/>
        <v/>
      </c>
      <c r="S207" s="48">
        <f t="shared" si="167"/>
        <v>0</v>
      </c>
      <c r="T207" s="49" t="str">
        <f t="shared" si="168"/>
        <v/>
      </c>
      <c r="U207" s="48">
        <f t="shared" si="169"/>
        <v>0</v>
      </c>
      <c r="V207" s="49" t="str">
        <f t="shared" si="170"/>
        <v/>
      </c>
      <c r="W207" s="48">
        <f t="shared" si="171"/>
        <v>0</v>
      </c>
      <c r="X207" s="49" t="str">
        <f t="shared" si="172"/>
        <v/>
      </c>
      <c r="Y207" s="48">
        <f t="shared" si="173"/>
        <v>0</v>
      </c>
      <c r="Z207" s="49" t="str">
        <f t="shared" si="174"/>
        <v/>
      </c>
      <c r="AA207" s="93"/>
      <c r="AB207" s="341">
        <f>+X208</f>
        <v>0</v>
      </c>
      <c r="AC207" s="127">
        <f t="shared" si="176"/>
        <v>0</v>
      </c>
      <c r="AD207" s="369"/>
      <c r="AE207" s="87"/>
      <c r="AF207" s="77"/>
      <c r="AH207" s="81"/>
      <c r="AI207" s="81"/>
      <c r="AJ207" s="81"/>
      <c r="AK207" s="81"/>
      <c r="AL207" s="81"/>
      <c r="AM207" s="81"/>
      <c r="AN207" s="85"/>
      <c r="AO207" s="85"/>
      <c r="AP207" s="85"/>
      <c r="AQ207" s="85"/>
      <c r="AR207" s="85"/>
      <c r="AS207" s="85"/>
      <c r="AT207" s="85"/>
      <c r="AU207" s="85"/>
      <c r="AV207" s="85"/>
      <c r="AW207" s="85"/>
      <c r="AX207" s="85"/>
      <c r="AY207" s="85"/>
      <c r="AZ207" s="85"/>
      <c r="BA207" s="85"/>
      <c r="BB207" s="85"/>
      <c r="BC207" s="85"/>
      <c r="BD207" s="85"/>
      <c r="BE207" s="85"/>
      <c r="BF207" s="85"/>
      <c r="BG207" s="85"/>
      <c r="BH207" s="85"/>
      <c r="BI207" s="85"/>
      <c r="BJ207" s="85"/>
      <c r="BK207" s="85"/>
      <c r="BL207" s="85"/>
      <c r="BM207" s="85"/>
      <c r="BN207" s="85"/>
      <c r="BO207" s="85"/>
      <c r="BP207" s="85"/>
      <c r="BQ207" s="85"/>
      <c r="BR207" s="85"/>
      <c r="BS207" s="81"/>
      <c r="BT207" s="81"/>
      <c r="CC207" s="36"/>
      <c r="CD207" s="36"/>
      <c r="CE207" s="36"/>
      <c r="CF207" s="36"/>
      <c r="CG207" s="36"/>
      <c r="CH207" s="36"/>
      <c r="CI207" s="36"/>
      <c r="CJ207" s="36"/>
      <c r="CK207" s="36"/>
      <c r="CL207" s="36"/>
      <c r="CM207" s="36"/>
      <c r="CN207" s="36"/>
      <c r="CO207" s="36"/>
      <c r="CP207" s="36"/>
      <c r="CQ207" s="36"/>
      <c r="CR207" s="36"/>
      <c r="CS207" s="36"/>
      <c r="CT207" s="36"/>
      <c r="CU207" s="36"/>
      <c r="CV207" s="36"/>
      <c r="CW207" s="36"/>
      <c r="CX207" s="36"/>
      <c r="CY207" s="36"/>
      <c r="CZ207" s="36"/>
    </row>
    <row r="208" spans="1:104" ht="21">
      <c r="A208" s="87"/>
      <c r="B208" s="5" t="s">
        <v>76</v>
      </c>
      <c r="C208" s="44">
        <v>1</v>
      </c>
      <c r="D208" s="90">
        <f>+MAX(C197:D207)</f>
        <v>328</v>
      </c>
      <c r="E208" s="93">
        <v>2</v>
      </c>
      <c r="F208" s="90">
        <f>+MAX(E197:F207)</f>
        <v>292</v>
      </c>
      <c r="G208" s="93">
        <v>3</v>
      </c>
      <c r="H208" s="90">
        <f>+MAX(G197:H207)</f>
        <v>280</v>
      </c>
      <c r="I208" s="93">
        <v>4</v>
      </c>
      <c r="J208" s="90">
        <f>+MAX(I197:J207)</f>
        <v>230</v>
      </c>
      <c r="K208" s="93">
        <v>5</v>
      </c>
      <c r="L208" s="90">
        <f>+MAX(K197:L207)</f>
        <v>80</v>
      </c>
      <c r="M208" s="93">
        <v>6</v>
      </c>
      <c r="N208" s="90">
        <f>+MAX(M197:N207)</f>
        <v>60</v>
      </c>
      <c r="O208" s="93">
        <v>7</v>
      </c>
      <c r="P208" s="90">
        <f>+MAX(O197:P207)</f>
        <v>6</v>
      </c>
      <c r="Q208" s="93">
        <v>8</v>
      </c>
      <c r="R208" s="90">
        <f>+MAX(Q197:R207)</f>
        <v>0</v>
      </c>
      <c r="S208" s="93">
        <v>9</v>
      </c>
      <c r="T208" s="90">
        <f>+MAX(S197:T207)</f>
        <v>0</v>
      </c>
      <c r="U208" s="93">
        <v>10</v>
      </c>
      <c r="V208" s="90">
        <f>+MAX(U197:V207)</f>
        <v>0</v>
      </c>
      <c r="W208" s="93">
        <v>11</v>
      </c>
      <c r="X208" s="90">
        <f>+MAX(W197:X207)</f>
        <v>0</v>
      </c>
      <c r="Y208" s="93">
        <v>12</v>
      </c>
      <c r="Z208" s="90">
        <f>+MAX(Y197:Z207)</f>
        <v>0</v>
      </c>
      <c r="AA208" s="93"/>
      <c r="AB208" s="341">
        <f>+Z208</f>
        <v>0</v>
      </c>
      <c r="AC208" s="127">
        <f t="shared" si="176"/>
        <v>0</v>
      </c>
      <c r="AD208" s="369"/>
      <c r="AE208" s="87"/>
      <c r="AF208" s="77"/>
      <c r="AH208" s="81"/>
      <c r="AI208" s="81"/>
      <c r="AJ208" s="81"/>
      <c r="AK208" s="81"/>
      <c r="AL208" s="81"/>
      <c r="AM208" s="81"/>
      <c r="AN208" s="85"/>
      <c r="AO208" s="85"/>
      <c r="AP208" s="85"/>
      <c r="AQ208" s="85"/>
      <c r="AR208" s="85"/>
      <c r="AS208" s="85"/>
      <c r="AT208" s="85"/>
      <c r="AU208" s="85"/>
      <c r="AV208" s="85"/>
      <c r="AW208" s="85"/>
      <c r="AX208" s="85"/>
      <c r="AY208" s="85"/>
      <c r="AZ208" s="85"/>
      <c r="BA208" s="85"/>
      <c r="BB208" s="85"/>
      <c r="BC208" s="85"/>
      <c r="BD208" s="85"/>
      <c r="BE208" s="85"/>
      <c r="BF208" s="85"/>
      <c r="BG208" s="85"/>
      <c r="BH208" s="85"/>
      <c r="BI208" s="85"/>
      <c r="BJ208" s="85"/>
      <c r="BK208" s="85"/>
      <c r="BL208" s="85"/>
      <c r="BM208" s="85"/>
      <c r="BN208" s="85"/>
      <c r="BO208" s="85"/>
      <c r="BP208" s="85"/>
      <c r="BQ208" s="85"/>
      <c r="BR208" s="85"/>
      <c r="BS208" s="81"/>
      <c r="BT208" s="81"/>
    </row>
    <row r="209" spans="1:72" ht="21">
      <c r="A209" s="87"/>
      <c r="B209" s="5"/>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341">
        <f>+D222</f>
        <v>0</v>
      </c>
      <c r="AC209" s="127">
        <f t="shared" si="176"/>
        <v>0</v>
      </c>
      <c r="AD209" s="369"/>
      <c r="AE209" s="87"/>
      <c r="AF209" s="77"/>
      <c r="AH209" s="81"/>
      <c r="AI209" s="81"/>
      <c r="AJ209" s="81"/>
      <c r="AK209" s="81"/>
      <c r="AL209" s="81"/>
      <c r="AM209" s="81"/>
      <c r="AN209" s="85"/>
      <c r="AO209" s="85"/>
      <c r="AP209" s="85"/>
      <c r="AQ209" s="85"/>
      <c r="AR209" s="85"/>
      <c r="AS209" s="85"/>
      <c r="AT209" s="85"/>
      <c r="AU209" s="85"/>
      <c r="AV209" s="85"/>
      <c r="AW209" s="85"/>
      <c r="AX209" s="85"/>
      <c r="AY209" s="85"/>
      <c r="AZ209" s="85"/>
      <c r="BA209" s="85"/>
      <c r="BB209" s="85"/>
      <c r="BC209" s="85"/>
      <c r="BD209" s="85"/>
      <c r="BE209" s="85"/>
      <c r="BF209" s="85"/>
      <c r="BG209" s="85"/>
      <c r="BH209" s="85"/>
      <c r="BI209" s="85"/>
      <c r="BJ209" s="85"/>
      <c r="BK209" s="85"/>
      <c r="BL209" s="85"/>
      <c r="BM209" s="85"/>
      <c r="BN209" s="85"/>
      <c r="BO209" s="85"/>
      <c r="BP209" s="85"/>
      <c r="BQ209" s="85"/>
      <c r="BR209" s="85"/>
      <c r="BS209" s="81"/>
      <c r="BT209" s="81"/>
    </row>
    <row r="210" spans="1:72" ht="21">
      <c r="A210" s="87"/>
      <c r="B210" s="5"/>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341">
        <f>+F222</f>
        <v>0</v>
      </c>
      <c r="AC210" s="127">
        <f t="shared" si="176"/>
        <v>0</v>
      </c>
      <c r="AD210" s="369"/>
      <c r="AE210" s="87"/>
      <c r="AF210" s="77"/>
      <c r="AH210" s="81"/>
      <c r="AI210" s="81"/>
      <c r="AJ210" s="81"/>
      <c r="AK210" s="81"/>
      <c r="AL210" s="81"/>
      <c r="AM210" s="81"/>
      <c r="AN210" s="85"/>
      <c r="AO210" s="85"/>
      <c r="AP210" s="85"/>
      <c r="AQ210" s="85"/>
      <c r="AR210" s="85"/>
      <c r="AS210" s="85"/>
      <c r="AT210" s="85"/>
      <c r="AU210" s="85"/>
      <c r="AV210" s="85"/>
      <c r="AW210" s="85"/>
      <c r="AX210" s="85"/>
      <c r="AY210" s="85"/>
      <c r="AZ210" s="85"/>
      <c r="BA210" s="85"/>
      <c r="BB210" s="85"/>
      <c r="BC210" s="85"/>
      <c r="BD210" s="85"/>
      <c r="BE210" s="85"/>
      <c r="BF210" s="85"/>
      <c r="BG210" s="85"/>
      <c r="BH210" s="85"/>
      <c r="BI210" s="85"/>
      <c r="BJ210" s="85"/>
      <c r="BK210" s="85"/>
      <c r="BL210" s="85"/>
      <c r="BM210" s="85"/>
      <c r="BN210" s="85"/>
      <c r="BO210" s="85"/>
      <c r="BP210" s="85"/>
      <c r="BQ210" s="85"/>
      <c r="BR210" s="85"/>
      <c r="BS210" s="81"/>
      <c r="BT210" s="81"/>
    </row>
    <row r="211" spans="1:72" ht="21">
      <c r="A211" s="87"/>
      <c r="B211" s="5"/>
      <c r="C211" s="45">
        <f t="shared" ref="C211:C221" si="177">+IF(Y197&lt;&gt;$Z$208,Y197,)</f>
        <v>0</v>
      </c>
      <c r="D211" s="46">
        <f t="shared" ref="D211:D221" si="178">+IF(Z197&lt;&gt;$Z$208,Z197,)</f>
        <v>0</v>
      </c>
      <c r="E211" s="45">
        <f t="shared" ref="E211:E221" si="179">+IF(C211&lt;&gt;$D$222,C211,)</f>
        <v>0</v>
      </c>
      <c r="F211" s="46">
        <f t="shared" ref="F211:F221" si="180">+IF(D211&lt;&gt;$D$222,D211,)</f>
        <v>0</v>
      </c>
      <c r="G211" s="45">
        <f t="shared" ref="G211:G221" si="181">+IF(E211&lt;&gt;$F$222,E211,)</f>
        <v>0</v>
      </c>
      <c r="H211" s="46">
        <f t="shared" ref="H211:H221" si="182">+IF(F211&lt;&gt;$F$222,F211,)</f>
        <v>0</v>
      </c>
      <c r="I211" s="45">
        <f t="shared" ref="I211:I221" si="183">+IF(G211&lt;&gt;$H$222,G211,)</f>
        <v>0</v>
      </c>
      <c r="J211" s="46">
        <f t="shared" ref="J211:J221" si="184">+IF(H211&lt;&gt;$H$222,H211,)</f>
        <v>0</v>
      </c>
      <c r="K211" s="45">
        <f t="shared" ref="K211:K221" si="185">+IF(I211&lt;&gt;$J$222,I211,)</f>
        <v>0</v>
      </c>
      <c r="L211" s="46">
        <f t="shared" ref="L211:L221" si="186">+IF(J211&lt;&gt;$J$222,J211,)</f>
        <v>0</v>
      </c>
      <c r="M211" s="45">
        <f t="shared" ref="M211:M221" si="187">+IF(K211&lt;&gt;$L$222,K211,)</f>
        <v>0</v>
      </c>
      <c r="N211" s="46">
        <f t="shared" ref="N211:N221" si="188">+IF(L211&lt;&gt;$L$222,L211,)</f>
        <v>0</v>
      </c>
      <c r="O211" s="45">
        <f t="shared" ref="O211:O221" si="189">+IF(M211&lt;&gt;$N$222,M211,)</f>
        <v>0</v>
      </c>
      <c r="P211" s="46">
        <f t="shared" ref="P211:P221" si="190">+IF(N211&lt;&gt;$N$222,N211,)</f>
        <v>0</v>
      </c>
      <c r="Q211" s="45">
        <f t="shared" ref="Q211:Q221" si="191">+IF(O211&lt;&gt;$P$222,O211,)</f>
        <v>0</v>
      </c>
      <c r="R211" s="46">
        <f t="shared" ref="R211:R221" si="192">+IF(P211&lt;&gt;$P$222,P211,)</f>
        <v>0</v>
      </c>
      <c r="S211" s="45">
        <f t="shared" ref="S211:S221" si="193">+IF(Q211&lt;&gt;$R$222,Q211,)</f>
        <v>0</v>
      </c>
      <c r="T211" s="46">
        <f t="shared" ref="T211:T221" si="194">+IF(R211&lt;&gt;$R$222,R211,)</f>
        <v>0</v>
      </c>
      <c r="U211" s="45">
        <f t="shared" ref="U211:U221" si="195">+IF(S211&lt;&gt;$T$222,S211,)</f>
        <v>0</v>
      </c>
      <c r="V211" s="46">
        <f t="shared" ref="V211:V221" si="196">+IF(T211&lt;&gt;$T$222,T211,)</f>
        <v>0</v>
      </c>
      <c r="W211" s="93"/>
      <c r="X211" s="93"/>
      <c r="Y211" s="93"/>
      <c r="Z211" s="93"/>
      <c r="AA211" s="93"/>
      <c r="AB211" s="341">
        <f>+H222</f>
        <v>0</v>
      </c>
      <c r="AC211" s="127">
        <f t="shared" si="176"/>
        <v>0</v>
      </c>
      <c r="AD211" s="369"/>
      <c r="AE211" s="87"/>
      <c r="AF211" s="77"/>
      <c r="AH211" s="81"/>
      <c r="AI211" s="81"/>
      <c r="AJ211" s="81"/>
      <c r="AK211" s="81"/>
      <c r="AL211" s="81"/>
      <c r="AM211" s="81"/>
      <c r="AN211" s="85"/>
      <c r="AO211" s="85"/>
      <c r="AP211" s="85"/>
      <c r="AQ211" s="85"/>
      <c r="AR211" s="85"/>
      <c r="AS211" s="85"/>
      <c r="AT211" s="85"/>
      <c r="AU211" s="85"/>
      <c r="AV211" s="85"/>
      <c r="AW211" s="85"/>
      <c r="AX211" s="85"/>
      <c r="AY211" s="85"/>
      <c r="AZ211" s="85"/>
      <c r="BA211" s="85"/>
      <c r="BB211" s="85"/>
      <c r="BC211" s="85"/>
      <c r="BD211" s="85"/>
      <c r="BE211" s="85"/>
      <c r="BF211" s="85"/>
      <c r="BG211" s="85"/>
      <c r="BH211" s="85"/>
      <c r="BI211" s="85"/>
      <c r="BJ211" s="85"/>
      <c r="BK211" s="85"/>
      <c r="BL211" s="85"/>
      <c r="BM211" s="85"/>
      <c r="BN211" s="85"/>
      <c r="BO211" s="85"/>
      <c r="BP211" s="85"/>
      <c r="BQ211" s="85"/>
      <c r="BR211" s="85"/>
      <c r="BS211" s="81"/>
      <c r="BT211" s="81"/>
    </row>
    <row r="212" spans="1:72" ht="21">
      <c r="A212" s="87"/>
      <c r="B212" s="5"/>
      <c r="C212" s="47">
        <f t="shared" si="177"/>
        <v>0</v>
      </c>
      <c r="D212" s="41">
        <f t="shared" si="178"/>
        <v>0</v>
      </c>
      <c r="E212" s="47">
        <f t="shared" si="179"/>
        <v>0</v>
      </c>
      <c r="F212" s="41">
        <f t="shared" si="180"/>
        <v>0</v>
      </c>
      <c r="G212" s="47">
        <f t="shared" si="181"/>
        <v>0</v>
      </c>
      <c r="H212" s="41">
        <f t="shared" si="182"/>
        <v>0</v>
      </c>
      <c r="I212" s="47">
        <f t="shared" si="183"/>
        <v>0</v>
      </c>
      <c r="J212" s="41">
        <f t="shared" si="184"/>
        <v>0</v>
      </c>
      <c r="K212" s="47">
        <f t="shared" si="185"/>
        <v>0</v>
      </c>
      <c r="L212" s="41">
        <f t="shared" si="186"/>
        <v>0</v>
      </c>
      <c r="M212" s="47">
        <f t="shared" si="187"/>
        <v>0</v>
      </c>
      <c r="N212" s="41">
        <f t="shared" si="188"/>
        <v>0</v>
      </c>
      <c r="O212" s="47">
        <f t="shared" si="189"/>
        <v>0</v>
      </c>
      <c r="P212" s="41">
        <f t="shared" si="190"/>
        <v>0</v>
      </c>
      <c r="Q212" s="47">
        <f t="shared" si="191"/>
        <v>0</v>
      </c>
      <c r="R212" s="41">
        <f t="shared" si="192"/>
        <v>0</v>
      </c>
      <c r="S212" s="47">
        <f t="shared" si="193"/>
        <v>0</v>
      </c>
      <c r="T212" s="41">
        <f t="shared" si="194"/>
        <v>0</v>
      </c>
      <c r="U212" s="47">
        <f t="shared" si="195"/>
        <v>0</v>
      </c>
      <c r="V212" s="41">
        <f t="shared" si="196"/>
        <v>0</v>
      </c>
      <c r="W212" s="93"/>
      <c r="X212" s="93"/>
      <c r="Y212" s="93"/>
      <c r="Z212" s="93"/>
      <c r="AA212" s="93"/>
      <c r="AB212" s="341">
        <f>+J222</f>
        <v>0</v>
      </c>
      <c r="AC212" s="127">
        <f t="shared" si="176"/>
        <v>0</v>
      </c>
      <c r="AD212" s="369"/>
      <c r="AE212" s="87"/>
      <c r="AF212" s="77"/>
      <c r="AH212" s="81"/>
      <c r="AI212" s="81"/>
      <c r="AJ212" s="81"/>
      <c r="AK212" s="81"/>
      <c r="AL212" s="81"/>
      <c r="AM212" s="81"/>
      <c r="AN212" s="81"/>
      <c r="AO212" s="81"/>
      <c r="AP212" s="81"/>
      <c r="AQ212" s="81"/>
      <c r="AR212" s="81"/>
      <c r="AS212" s="81"/>
      <c r="AT212" s="81"/>
      <c r="AU212" s="81"/>
      <c r="AV212" s="81"/>
      <c r="AW212" s="81"/>
      <c r="AX212" s="81"/>
      <c r="AY212" s="81"/>
      <c r="AZ212" s="81"/>
      <c r="BA212" s="81"/>
      <c r="BB212" s="81"/>
      <c r="BC212" s="81"/>
      <c r="BD212" s="81"/>
      <c r="BE212" s="81"/>
      <c r="BF212" s="81"/>
      <c r="BG212" s="81"/>
      <c r="BH212" s="81"/>
      <c r="BI212" s="81"/>
      <c r="BJ212" s="81"/>
      <c r="BK212" s="81"/>
      <c r="BL212" s="81"/>
      <c r="BM212" s="81"/>
      <c r="BN212" s="81"/>
      <c r="BO212" s="81"/>
      <c r="BP212" s="81"/>
      <c r="BQ212" s="81"/>
      <c r="BR212" s="81"/>
      <c r="BS212" s="81"/>
      <c r="BT212" s="81"/>
    </row>
    <row r="213" spans="1:72" ht="21">
      <c r="A213" s="87"/>
      <c r="B213" s="5"/>
      <c r="C213" s="47">
        <f t="shared" si="177"/>
        <v>0</v>
      </c>
      <c r="D213" s="41">
        <f t="shared" si="178"/>
        <v>0</v>
      </c>
      <c r="E213" s="47">
        <f t="shared" si="179"/>
        <v>0</v>
      </c>
      <c r="F213" s="41">
        <f t="shared" si="180"/>
        <v>0</v>
      </c>
      <c r="G213" s="47">
        <f t="shared" si="181"/>
        <v>0</v>
      </c>
      <c r="H213" s="41">
        <f t="shared" si="182"/>
        <v>0</v>
      </c>
      <c r="I213" s="47">
        <f t="shared" si="183"/>
        <v>0</v>
      </c>
      <c r="J213" s="41">
        <f t="shared" si="184"/>
        <v>0</v>
      </c>
      <c r="K213" s="47">
        <f t="shared" si="185"/>
        <v>0</v>
      </c>
      <c r="L213" s="41">
        <f t="shared" si="186"/>
        <v>0</v>
      </c>
      <c r="M213" s="47">
        <f t="shared" si="187"/>
        <v>0</v>
      </c>
      <c r="N213" s="41">
        <f t="shared" si="188"/>
        <v>0</v>
      </c>
      <c r="O213" s="47">
        <f t="shared" si="189"/>
        <v>0</v>
      </c>
      <c r="P213" s="41">
        <f t="shared" si="190"/>
        <v>0</v>
      </c>
      <c r="Q213" s="47">
        <f t="shared" si="191"/>
        <v>0</v>
      </c>
      <c r="R213" s="41">
        <f t="shared" si="192"/>
        <v>0</v>
      </c>
      <c r="S213" s="47">
        <f t="shared" si="193"/>
        <v>0</v>
      </c>
      <c r="T213" s="41">
        <f t="shared" si="194"/>
        <v>0</v>
      </c>
      <c r="U213" s="47">
        <f t="shared" si="195"/>
        <v>0</v>
      </c>
      <c r="V213" s="41">
        <f t="shared" si="196"/>
        <v>0</v>
      </c>
      <c r="W213" s="93"/>
      <c r="X213" s="93"/>
      <c r="Y213" s="93"/>
      <c r="Z213" s="93"/>
      <c r="AA213" s="93"/>
      <c r="AB213" s="341">
        <f>+L222</f>
        <v>0</v>
      </c>
      <c r="AC213" s="127">
        <f t="shared" si="176"/>
        <v>0</v>
      </c>
      <c r="AD213" s="369"/>
      <c r="AE213" s="87"/>
      <c r="AF213" s="77"/>
      <c r="AH213" s="81"/>
      <c r="AI213" s="81"/>
      <c r="AJ213" s="81"/>
      <c r="AK213" s="81"/>
      <c r="AL213" s="81"/>
      <c r="AM213" s="81"/>
      <c r="AN213" s="81"/>
      <c r="AO213" s="81"/>
      <c r="AP213" s="81"/>
      <c r="AQ213" s="81"/>
      <c r="AR213" s="81"/>
      <c r="AS213" s="81"/>
      <c r="AT213" s="81"/>
      <c r="AU213" s="81"/>
      <c r="AV213" s="81"/>
      <c r="AW213" s="81"/>
      <c r="AX213" s="81"/>
      <c r="AY213" s="81"/>
      <c r="AZ213" s="81"/>
      <c r="BA213" s="81"/>
      <c r="BB213" s="81"/>
      <c r="BC213" s="81"/>
      <c r="BD213" s="81"/>
      <c r="BE213" s="81"/>
      <c r="BF213" s="81"/>
      <c r="BG213" s="81"/>
      <c r="BH213" s="81"/>
      <c r="BI213" s="81"/>
      <c r="BJ213" s="81"/>
      <c r="BK213" s="81"/>
      <c r="BL213" s="81"/>
      <c r="BM213" s="81"/>
      <c r="BN213" s="81"/>
      <c r="BO213" s="81"/>
      <c r="BP213" s="81"/>
      <c r="BQ213" s="81"/>
      <c r="BR213" s="81"/>
      <c r="BS213" s="81"/>
      <c r="BT213" s="81"/>
    </row>
    <row r="214" spans="1:72" ht="21">
      <c r="A214" s="87"/>
      <c r="B214" s="5"/>
      <c r="C214" s="47">
        <f t="shared" si="177"/>
        <v>0</v>
      </c>
      <c r="D214" s="41">
        <f t="shared" si="178"/>
        <v>0</v>
      </c>
      <c r="E214" s="47">
        <f t="shared" si="179"/>
        <v>0</v>
      </c>
      <c r="F214" s="41">
        <f t="shared" si="180"/>
        <v>0</v>
      </c>
      <c r="G214" s="47">
        <f t="shared" si="181"/>
        <v>0</v>
      </c>
      <c r="H214" s="41">
        <f t="shared" si="182"/>
        <v>0</v>
      </c>
      <c r="I214" s="47">
        <f t="shared" si="183"/>
        <v>0</v>
      </c>
      <c r="J214" s="41">
        <f t="shared" si="184"/>
        <v>0</v>
      </c>
      <c r="K214" s="47">
        <f t="shared" si="185"/>
        <v>0</v>
      </c>
      <c r="L214" s="41">
        <f t="shared" si="186"/>
        <v>0</v>
      </c>
      <c r="M214" s="47">
        <f t="shared" si="187"/>
        <v>0</v>
      </c>
      <c r="N214" s="41">
        <f t="shared" si="188"/>
        <v>0</v>
      </c>
      <c r="O214" s="47">
        <f t="shared" si="189"/>
        <v>0</v>
      </c>
      <c r="P214" s="41">
        <f t="shared" si="190"/>
        <v>0</v>
      </c>
      <c r="Q214" s="47">
        <f t="shared" si="191"/>
        <v>0</v>
      </c>
      <c r="R214" s="41">
        <f t="shared" si="192"/>
        <v>0</v>
      </c>
      <c r="S214" s="47">
        <f t="shared" si="193"/>
        <v>0</v>
      </c>
      <c r="T214" s="41">
        <f t="shared" si="194"/>
        <v>0</v>
      </c>
      <c r="U214" s="47">
        <f t="shared" si="195"/>
        <v>0</v>
      </c>
      <c r="V214" s="41">
        <f t="shared" si="196"/>
        <v>0</v>
      </c>
      <c r="W214" s="93"/>
      <c r="X214" s="93"/>
      <c r="Y214" s="93"/>
      <c r="Z214" s="93"/>
      <c r="AA214" s="93"/>
      <c r="AB214" s="341">
        <f>+N222</f>
        <v>0</v>
      </c>
      <c r="AC214" s="127">
        <f t="shared" si="176"/>
        <v>0</v>
      </c>
      <c r="AD214" s="369"/>
      <c r="AE214" s="87"/>
      <c r="AF214" s="77"/>
      <c r="AH214" s="81"/>
      <c r="AI214" s="81"/>
      <c r="AJ214" s="81"/>
      <c r="AK214" s="81"/>
      <c r="AL214" s="81"/>
      <c r="AM214" s="81"/>
      <c r="AN214" s="81"/>
      <c r="AO214" s="81"/>
      <c r="AP214" s="81"/>
      <c r="AQ214" s="81"/>
      <c r="AR214" s="81"/>
      <c r="AS214" s="81"/>
      <c r="AT214" s="81"/>
      <c r="AU214" s="81"/>
      <c r="AV214" s="81"/>
      <c r="AW214" s="81"/>
      <c r="AX214" s="81"/>
      <c r="AY214" s="81"/>
      <c r="AZ214" s="81"/>
      <c r="BA214" s="81"/>
      <c r="BB214" s="81"/>
      <c r="BC214" s="81"/>
      <c r="BD214" s="81"/>
      <c r="BE214" s="81"/>
      <c r="BF214" s="81"/>
      <c r="BG214" s="81"/>
      <c r="BH214" s="81"/>
      <c r="BI214" s="81"/>
      <c r="BJ214" s="81"/>
      <c r="BK214" s="81"/>
      <c r="BL214" s="81"/>
      <c r="BM214" s="81"/>
      <c r="BN214" s="81"/>
      <c r="BO214" s="81"/>
      <c r="BP214" s="81"/>
      <c r="BQ214" s="81"/>
      <c r="BR214" s="81"/>
      <c r="BS214" s="81"/>
      <c r="BT214" s="81"/>
    </row>
    <row r="215" spans="1:72" ht="21">
      <c r="A215" s="87"/>
      <c r="B215" s="5"/>
      <c r="C215" s="47">
        <f t="shared" si="177"/>
        <v>0</v>
      </c>
      <c r="D215" s="41" t="str">
        <f t="shared" si="178"/>
        <v/>
      </c>
      <c r="E215" s="47">
        <f t="shared" si="179"/>
        <v>0</v>
      </c>
      <c r="F215" s="41" t="str">
        <f t="shared" si="180"/>
        <v/>
      </c>
      <c r="G215" s="47">
        <f t="shared" si="181"/>
        <v>0</v>
      </c>
      <c r="H215" s="41" t="str">
        <f t="shared" si="182"/>
        <v/>
      </c>
      <c r="I215" s="47">
        <f t="shared" si="183"/>
        <v>0</v>
      </c>
      <c r="J215" s="41" t="str">
        <f t="shared" si="184"/>
        <v/>
      </c>
      <c r="K215" s="47">
        <f t="shared" si="185"/>
        <v>0</v>
      </c>
      <c r="L215" s="41" t="str">
        <f t="shared" si="186"/>
        <v/>
      </c>
      <c r="M215" s="47">
        <f t="shared" si="187"/>
        <v>0</v>
      </c>
      <c r="N215" s="343" t="str">
        <f t="shared" si="188"/>
        <v/>
      </c>
      <c r="O215" s="344">
        <f t="shared" si="189"/>
        <v>0</v>
      </c>
      <c r="P215" s="343" t="str">
        <f t="shared" si="190"/>
        <v/>
      </c>
      <c r="Q215" s="344">
        <f t="shared" si="191"/>
        <v>0</v>
      </c>
      <c r="R215" s="343" t="str">
        <f t="shared" si="192"/>
        <v/>
      </c>
      <c r="S215" s="344">
        <f t="shared" si="193"/>
        <v>0</v>
      </c>
      <c r="T215" s="343" t="str">
        <f t="shared" si="194"/>
        <v/>
      </c>
      <c r="U215" s="344">
        <f t="shared" si="195"/>
        <v>0</v>
      </c>
      <c r="V215" s="343" t="str">
        <f t="shared" si="196"/>
        <v/>
      </c>
      <c r="W215" s="345"/>
      <c r="X215" s="345"/>
      <c r="Y215" s="93"/>
      <c r="Z215" s="126"/>
      <c r="AA215" s="126"/>
      <c r="AB215" s="341">
        <f>+P222</f>
        <v>0</v>
      </c>
      <c r="AC215" s="127">
        <f t="shared" si="176"/>
        <v>0</v>
      </c>
      <c r="AD215" s="369"/>
      <c r="AE215" s="87"/>
      <c r="AF215" s="77"/>
      <c r="AH215" s="81"/>
      <c r="AI215" s="81"/>
      <c r="AJ215" s="81"/>
      <c r="AK215" s="81"/>
      <c r="AL215" s="81"/>
      <c r="AM215" s="81"/>
      <c r="AN215" s="81"/>
      <c r="AO215" s="81"/>
      <c r="AP215" s="81"/>
      <c r="AQ215" s="81"/>
      <c r="AR215" s="81"/>
      <c r="AS215" s="81"/>
      <c r="AT215" s="81"/>
      <c r="AU215" s="81"/>
      <c r="AV215" s="81"/>
      <c r="AW215" s="81"/>
      <c r="AX215" s="81"/>
      <c r="AY215" s="81"/>
      <c r="AZ215" s="81"/>
      <c r="BA215" s="81"/>
      <c r="BB215" s="81"/>
      <c r="BC215" s="81"/>
      <c r="BD215" s="81"/>
      <c r="BE215" s="81"/>
      <c r="BF215" s="81"/>
      <c r="BG215" s="81"/>
      <c r="BH215" s="81"/>
      <c r="BI215" s="81"/>
      <c r="BJ215" s="81"/>
      <c r="BK215" s="81"/>
      <c r="BL215" s="81"/>
      <c r="BM215" s="81"/>
      <c r="BN215" s="81"/>
      <c r="BO215" s="81"/>
      <c r="BP215" s="81"/>
      <c r="BQ215" s="81"/>
      <c r="BR215" s="81"/>
      <c r="BS215" s="81"/>
      <c r="BT215" s="81"/>
    </row>
    <row r="216" spans="1:72" ht="21">
      <c r="A216" s="87"/>
      <c r="B216" s="5"/>
      <c r="C216" s="47">
        <f t="shared" si="177"/>
        <v>0</v>
      </c>
      <c r="D216" s="41" t="str">
        <f t="shared" si="178"/>
        <v/>
      </c>
      <c r="E216" s="47">
        <f t="shared" si="179"/>
        <v>0</v>
      </c>
      <c r="F216" s="41" t="str">
        <f t="shared" si="180"/>
        <v/>
      </c>
      <c r="G216" s="47">
        <f t="shared" si="181"/>
        <v>0</v>
      </c>
      <c r="H216" s="41" t="str">
        <f t="shared" si="182"/>
        <v/>
      </c>
      <c r="I216" s="47">
        <f t="shared" si="183"/>
        <v>0</v>
      </c>
      <c r="J216" s="41" t="str">
        <f t="shared" si="184"/>
        <v/>
      </c>
      <c r="K216" s="47">
        <f t="shared" si="185"/>
        <v>0</v>
      </c>
      <c r="L216" s="41" t="str">
        <f t="shared" si="186"/>
        <v/>
      </c>
      <c r="M216" s="47">
        <f t="shared" si="187"/>
        <v>0</v>
      </c>
      <c r="N216" s="343" t="str">
        <f t="shared" si="188"/>
        <v/>
      </c>
      <c r="O216" s="344">
        <f t="shared" si="189"/>
        <v>0</v>
      </c>
      <c r="P216" s="343" t="str">
        <f t="shared" si="190"/>
        <v/>
      </c>
      <c r="Q216" s="344">
        <f t="shared" si="191"/>
        <v>0</v>
      </c>
      <c r="R216" s="343" t="str">
        <f t="shared" si="192"/>
        <v/>
      </c>
      <c r="S216" s="344">
        <f t="shared" si="193"/>
        <v>0</v>
      </c>
      <c r="T216" s="343" t="str">
        <f t="shared" si="194"/>
        <v/>
      </c>
      <c r="U216" s="344">
        <f t="shared" si="195"/>
        <v>0</v>
      </c>
      <c r="V216" s="343" t="str">
        <f t="shared" si="196"/>
        <v/>
      </c>
      <c r="W216" s="345"/>
      <c r="X216" s="345"/>
      <c r="Y216" s="93"/>
      <c r="Z216" s="126"/>
      <c r="AA216" s="126"/>
      <c r="AB216" s="341">
        <f>+R222</f>
        <v>0</v>
      </c>
      <c r="AC216" s="127">
        <f t="shared" si="176"/>
        <v>0</v>
      </c>
      <c r="AD216" s="369"/>
      <c r="AE216" s="87"/>
      <c r="AF216" s="77"/>
      <c r="AH216" s="81"/>
      <c r="AI216" s="81"/>
      <c r="AJ216" s="81"/>
      <c r="AK216" s="81"/>
      <c r="AL216" s="81"/>
      <c r="AM216" s="81"/>
      <c r="AN216" s="81"/>
      <c r="AO216" s="81"/>
      <c r="AP216" s="81"/>
      <c r="AQ216" s="81"/>
      <c r="AR216" s="81"/>
      <c r="AS216" s="81"/>
      <c r="AT216" s="81"/>
      <c r="AU216" s="81"/>
      <c r="AV216" s="81"/>
      <c r="AW216" s="81"/>
      <c r="AX216" s="81"/>
      <c r="AY216" s="81"/>
      <c r="AZ216" s="81"/>
      <c r="BA216" s="81"/>
      <c r="BB216" s="81"/>
      <c r="BC216" s="81"/>
      <c r="BD216" s="81"/>
      <c r="BE216" s="81"/>
      <c r="BF216" s="81"/>
      <c r="BG216" s="81"/>
      <c r="BH216" s="81"/>
      <c r="BI216" s="81"/>
      <c r="BJ216" s="81"/>
      <c r="BK216" s="81"/>
      <c r="BL216" s="81"/>
      <c r="BM216" s="81"/>
      <c r="BN216" s="81"/>
      <c r="BO216" s="81"/>
      <c r="BP216" s="81"/>
      <c r="BQ216" s="81"/>
      <c r="BR216" s="81"/>
      <c r="BS216" s="81"/>
      <c r="BT216" s="81"/>
    </row>
    <row r="217" spans="1:72" ht="21">
      <c r="A217" s="87"/>
      <c r="B217" s="5"/>
      <c r="C217" s="47">
        <f t="shared" si="177"/>
        <v>0</v>
      </c>
      <c r="D217" s="41" t="str">
        <f t="shared" si="178"/>
        <v/>
      </c>
      <c r="E217" s="47">
        <f t="shared" si="179"/>
        <v>0</v>
      </c>
      <c r="F217" s="41" t="str">
        <f t="shared" si="180"/>
        <v/>
      </c>
      <c r="G217" s="47">
        <f t="shared" si="181"/>
        <v>0</v>
      </c>
      <c r="H217" s="41" t="str">
        <f t="shared" si="182"/>
        <v/>
      </c>
      <c r="I217" s="47">
        <f t="shared" si="183"/>
        <v>0</v>
      </c>
      <c r="J217" s="41" t="str">
        <f t="shared" si="184"/>
        <v/>
      </c>
      <c r="K217" s="47">
        <f t="shared" si="185"/>
        <v>0</v>
      </c>
      <c r="L217" s="41" t="str">
        <f t="shared" si="186"/>
        <v/>
      </c>
      <c r="M217" s="47">
        <f t="shared" si="187"/>
        <v>0</v>
      </c>
      <c r="N217" s="343" t="str">
        <f t="shared" si="188"/>
        <v/>
      </c>
      <c r="O217" s="344">
        <f t="shared" si="189"/>
        <v>0</v>
      </c>
      <c r="P217" s="343" t="str">
        <f t="shared" si="190"/>
        <v/>
      </c>
      <c r="Q217" s="344">
        <f t="shared" si="191"/>
        <v>0</v>
      </c>
      <c r="R217" s="343" t="str">
        <f t="shared" si="192"/>
        <v/>
      </c>
      <c r="S217" s="344">
        <f t="shared" si="193"/>
        <v>0</v>
      </c>
      <c r="T217" s="343" t="str">
        <f t="shared" si="194"/>
        <v/>
      </c>
      <c r="U217" s="344">
        <f t="shared" si="195"/>
        <v>0</v>
      </c>
      <c r="V217" s="343" t="str">
        <f t="shared" si="196"/>
        <v/>
      </c>
      <c r="W217" s="345"/>
      <c r="X217" s="345"/>
      <c r="Y217" s="93"/>
      <c r="Z217" s="126"/>
      <c r="AA217" s="126"/>
      <c r="AB217" s="341">
        <f>+T222</f>
        <v>0</v>
      </c>
      <c r="AC217" s="277">
        <f t="shared" si="176"/>
        <v>0</v>
      </c>
      <c r="AD217" s="369"/>
      <c r="AE217" s="87"/>
      <c r="AF217" s="77"/>
      <c r="AH217" s="81"/>
      <c r="AI217" s="81"/>
      <c r="AJ217" s="81"/>
      <c r="AK217" s="81"/>
      <c r="AL217" s="81"/>
      <c r="AM217" s="81"/>
      <c r="AN217" s="81"/>
      <c r="AO217" s="81"/>
      <c r="AP217" s="81"/>
      <c r="AQ217" s="81"/>
      <c r="AR217" s="81"/>
      <c r="AS217" s="81"/>
      <c r="AT217" s="81"/>
      <c r="AU217" s="81"/>
      <c r="AV217" s="81"/>
      <c r="AW217" s="81"/>
      <c r="AX217" s="81"/>
      <c r="AY217" s="81"/>
      <c r="AZ217" s="81"/>
      <c r="BA217" s="81"/>
      <c r="BB217" s="81"/>
      <c r="BC217" s="81"/>
      <c r="BD217" s="81"/>
      <c r="BE217" s="81"/>
      <c r="BF217" s="81"/>
      <c r="BG217" s="81"/>
      <c r="BH217" s="81"/>
      <c r="BI217" s="81"/>
      <c r="BJ217" s="81"/>
      <c r="BK217" s="81"/>
      <c r="BL217" s="81"/>
      <c r="BM217" s="81"/>
      <c r="BN217" s="81"/>
      <c r="BO217" s="81"/>
      <c r="BP217" s="81"/>
      <c r="BQ217" s="81"/>
      <c r="BR217" s="81"/>
      <c r="BS217" s="81"/>
      <c r="BT217" s="81"/>
    </row>
    <row r="218" spans="1:72" ht="21">
      <c r="A218" s="87"/>
      <c r="B218" s="5"/>
      <c r="C218" s="47">
        <f t="shared" si="177"/>
        <v>0</v>
      </c>
      <c r="D218" s="41" t="str">
        <f t="shared" si="178"/>
        <v/>
      </c>
      <c r="E218" s="47">
        <f t="shared" si="179"/>
        <v>0</v>
      </c>
      <c r="F218" s="41" t="str">
        <f t="shared" si="180"/>
        <v/>
      </c>
      <c r="G218" s="47">
        <f t="shared" si="181"/>
        <v>0</v>
      </c>
      <c r="H218" s="41" t="str">
        <f t="shared" si="182"/>
        <v/>
      </c>
      <c r="I218" s="47">
        <f t="shared" si="183"/>
        <v>0</v>
      </c>
      <c r="J218" s="41" t="str">
        <f t="shared" si="184"/>
        <v/>
      </c>
      <c r="K218" s="47">
        <f t="shared" si="185"/>
        <v>0</v>
      </c>
      <c r="L218" s="41" t="str">
        <f t="shared" si="186"/>
        <v/>
      </c>
      <c r="M218" s="47">
        <f t="shared" si="187"/>
        <v>0</v>
      </c>
      <c r="N218" s="343" t="str">
        <f t="shared" si="188"/>
        <v/>
      </c>
      <c r="O218" s="344">
        <f t="shared" si="189"/>
        <v>0</v>
      </c>
      <c r="P218" s="343" t="str">
        <f t="shared" si="190"/>
        <v/>
      </c>
      <c r="Q218" s="344">
        <f t="shared" si="191"/>
        <v>0</v>
      </c>
      <c r="R218" s="343" t="str">
        <f t="shared" si="192"/>
        <v/>
      </c>
      <c r="S218" s="344">
        <f t="shared" si="193"/>
        <v>0</v>
      </c>
      <c r="T218" s="343" t="str">
        <f t="shared" si="194"/>
        <v/>
      </c>
      <c r="U218" s="344">
        <f t="shared" si="195"/>
        <v>0</v>
      </c>
      <c r="V218" s="343" t="str">
        <f t="shared" si="196"/>
        <v/>
      </c>
      <c r="W218" s="345"/>
      <c r="X218" s="345"/>
      <c r="Y218" s="93"/>
      <c r="Z218" s="126"/>
      <c r="AA218" s="126"/>
      <c r="AB218" s="342">
        <f>+V222</f>
        <v>0</v>
      </c>
      <c r="AC218" s="273"/>
      <c r="AD218" s="86"/>
      <c r="AE218" s="87"/>
      <c r="AF218" s="77"/>
      <c r="AH218" s="81"/>
      <c r="AI218" s="81"/>
      <c r="AJ218" s="81"/>
      <c r="AK218" s="81"/>
      <c r="AL218" s="81"/>
      <c r="AM218" s="81"/>
      <c r="AN218" s="81"/>
      <c r="AO218" s="81"/>
      <c r="AP218" s="81"/>
      <c r="AQ218" s="81"/>
      <c r="AR218" s="81"/>
      <c r="AS218" s="81"/>
      <c r="AT218" s="81"/>
      <c r="AU218" s="81"/>
      <c r="AV218" s="81"/>
      <c r="AW218" s="81"/>
      <c r="AX218" s="81"/>
      <c r="AY218" s="81"/>
      <c r="AZ218" s="81"/>
      <c r="BA218" s="81"/>
      <c r="BB218" s="81"/>
      <c r="BC218" s="81"/>
      <c r="BD218" s="81"/>
      <c r="BE218" s="81"/>
      <c r="BF218" s="81"/>
      <c r="BG218" s="81"/>
      <c r="BH218" s="81"/>
      <c r="BI218" s="81"/>
      <c r="BJ218" s="81"/>
      <c r="BK218" s="81"/>
      <c r="BL218" s="81"/>
      <c r="BM218" s="81"/>
      <c r="BN218" s="81"/>
      <c r="BO218" s="81"/>
      <c r="BP218" s="81"/>
      <c r="BQ218" s="81"/>
      <c r="BR218" s="81"/>
      <c r="BS218" s="81"/>
      <c r="BT218" s="81"/>
    </row>
    <row r="219" spans="1:72" ht="21">
      <c r="A219" s="87"/>
      <c r="B219" s="5"/>
      <c r="C219" s="47">
        <f t="shared" si="177"/>
        <v>0</v>
      </c>
      <c r="D219" s="41" t="str">
        <f t="shared" si="178"/>
        <v/>
      </c>
      <c r="E219" s="47">
        <f t="shared" si="179"/>
        <v>0</v>
      </c>
      <c r="F219" s="41" t="str">
        <f t="shared" si="180"/>
        <v/>
      </c>
      <c r="G219" s="47">
        <f t="shared" si="181"/>
        <v>0</v>
      </c>
      <c r="H219" s="41" t="str">
        <f t="shared" si="182"/>
        <v/>
      </c>
      <c r="I219" s="47">
        <f t="shared" si="183"/>
        <v>0</v>
      </c>
      <c r="J219" s="41" t="str">
        <f t="shared" si="184"/>
        <v/>
      </c>
      <c r="K219" s="47">
        <f t="shared" si="185"/>
        <v>0</v>
      </c>
      <c r="L219" s="41" t="str">
        <f t="shared" si="186"/>
        <v/>
      </c>
      <c r="M219" s="47">
        <f t="shared" si="187"/>
        <v>0</v>
      </c>
      <c r="N219" s="343" t="str">
        <f t="shared" si="188"/>
        <v/>
      </c>
      <c r="O219" s="344">
        <f t="shared" si="189"/>
        <v>0</v>
      </c>
      <c r="P219" s="343" t="str">
        <f t="shared" si="190"/>
        <v/>
      </c>
      <c r="Q219" s="344">
        <f t="shared" si="191"/>
        <v>0</v>
      </c>
      <c r="R219" s="343" t="str">
        <f t="shared" si="192"/>
        <v/>
      </c>
      <c r="S219" s="344">
        <f t="shared" si="193"/>
        <v>0</v>
      </c>
      <c r="T219" s="343" t="str">
        <f t="shared" si="194"/>
        <v/>
      </c>
      <c r="U219" s="344">
        <f t="shared" si="195"/>
        <v>0</v>
      </c>
      <c r="V219" s="343" t="str">
        <f t="shared" si="196"/>
        <v/>
      </c>
      <c r="W219" s="345"/>
      <c r="X219" s="345"/>
      <c r="Y219" s="93"/>
      <c r="Z219" s="126"/>
      <c r="AA219" s="126"/>
      <c r="AB219" s="126"/>
      <c r="AC219" s="126" t="str">
        <f t="shared" ref="AC219:AC222" si="197">+IF(AB219&lt;&gt;0,AB219,"")</f>
        <v/>
      </c>
      <c r="AD219" s="127"/>
      <c r="AE219" s="87"/>
      <c r="AF219" s="77"/>
      <c r="AH219" s="81"/>
      <c r="AI219" s="81"/>
      <c r="AJ219" s="81"/>
      <c r="AK219" s="81"/>
      <c r="AL219" s="81"/>
      <c r="AM219" s="81"/>
      <c r="AN219" s="81"/>
      <c r="AO219" s="81"/>
      <c r="AP219" s="81"/>
      <c r="AQ219" s="81"/>
      <c r="AR219" s="81"/>
      <c r="AS219" s="81"/>
      <c r="AT219" s="81"/>
      <c r="AU219" s="81"/>
      <c r="AV219" s="81"/>
      <c r="AW219" s="81"/>
      <c r="AX219" s="81"/>
      <c r="AY219" s="81"/>
      <c r="AZ219" s="81"/>
      <c r="BA219" s="81"/>
      <c r="BB219" s="81"/>
      <c r="BC219" s="81"/>
      <c r="BD219" s="81"/>
      <c r="BE219" s="81"/>
      <c r="BF219" s="81"/>
      <c r="BG219" s="81"/>
      <c r="BH219" s="81"/>
      <c r="BI219" s="81"/>
      <c r="BJ219" s="81"/>
      <c r="BK219" s="81"/>
      <c r="BL219" s="81"/>
      <c r="BM219" s="81"/>
      <c r="BN219" s="81"/>
      <c r="BO219" s="81"/>
      <c r="BP219" s="81"/>
      <c r="BQ219" s="81"/>
      <c r="BR219" s="81"/>
      <c r="BS219" s="81"/>
      <c r="BT219" s="81"/>
    </row>
    <row r="220" spans="1:72" ht="21">
      <c r="A220" s="87"/>
      <c r="B220" s="5"/>
      <c r="C220" s="47">
        <f t="shared" si="177"/>
        <v>0</v>
      </c>
      <c r="D220" s="41" t="str">
        <f t="shared" si="178"/>
        <v/>
      </c>
      <c r="E220" s="47">
        <f t="shared" si="179"/>
        <v>0</v>
      </c>
      <c r="F220" s="41" t="str">
        <f t="shared" si="180"/>
        <v/>
      </c>
      <c r="G220" s="47">
        <f t="shared" si="181"/>
        <v>0</v>
      </c>
      <c r="H220" s="41" t="str">
        <f t="shared" si="182"/>
        <v/>
      </c>
      <c r="I220" s="47">
        <f t="shared" si="183"/>
        <v>0</v>
      </c>
      <c r="J220" s="41" t="str">
        <f t="shared" si="184"/>
        <v/>
      </c>
      <c r="K220" s="47">
        <f t="shared" si="185"/>
        <v>0</v>
      </c>
      <c r="L220" s="41" t="str">
        <f t="shared" si="186"/>
        <v/>
      </c>
      <c r="M220" s="47">
        <f t="shared" si="187"/>
        <v>0</v>
      </c>
      <c r="N220" s="343" t="str">
        <f t="shared" si="188"/>
        <v/>
      </c>
      <c r="O220" s="344">
        <f t="shared" si="189"/>
        <v>0</v>
      </c>
      <c r="P220" s="343" t="str">
        <f t="shared" si="190"/>
        <v/>
      </c>
      <c r="Q220" s="344">
        <f t="shared" si="191"/>
        <v>0</v>
      </c>
      <c r="R220" s="343" t="str">
        <f t="shared" si="192"/>
        <v/>
      </c>
      <c r="S220" s="344">
        <f t="shared" si="193"/>
        <v>0</v>
      </c>
      <c r="T220" s="343" t="str">
        <f t="shared" si="194"/>
        <v/>
      </c>
      <c r="U220" s="344">
        <f t="shared" si="195"/>
        <v>0</v>
      </c>
      <c r="V220" s="343" t="str">
        <f t="shared" si="196"/>
        <v/>
      </c>
      <c r="W220" s="345"/>
      <c r="X220" s="345"/>
      <c r="Y220" s="93"/>
      <c r="Z220" s="126"/>
      <c r="AA220" s="126"/>
      <c r="AB220" s="126"/>
      <c r="AC220" s="126" t="str">
        <f t="shared" si="197"/>
        <v/>
      </c>
      <c r="AD220" s="127"/>
      <c r="AE220" s="87"/>
      <c r="AF220" s="77"/>
      <c r="AH220" s="81"/>
      <c r="AI220" s="81"/>
      <c r="AJ220" s="81"/>
      <c r="AK220" s="81"/>
      <c r="AL220" s="81"/>
      <c r="AM220" s="81"/>
      <c r="AN220" s="81"/>
      <c r="AO220" s="81"/>
      <c r="AP220" s="81"/>
      <c r="AQ220" s="81"/>
      <c r="AR220" s="81"/>
      <c r="AS220" s="81"/>
      <c r="AT220" s="81"/>
      <c r="AU220" s="81"/>
      <c r="AV220" s="81"/>
      <c r="AW220" s="81"/>
      <c r="AX220" s="81"/>
      <c r="AY220" s="81"/>
      <c r="AZ220" s="81"/>
      <c r="BA220" s="81"/>
      <c r="BB220" s="81"/>
      <c r="BC220" s="81"/>
      <c r="BD220" s="81"/>
      <c r="BE220" s="81"/>
      <c r="BF220" s="81"/>
      <c r="BG220" s="81"/>
      <c r="BH220" s="81"/>
      <c r="BI220" s="81"/>
      <c r="BJ220" s="81"/>
      <c r="BK220" s="81"/>
      <c r="BL220" s="81"/>
      <c r="BM220" s="81"/>
      <c r="BN220" s="81"/>
      <c r="BO220" s="81"/>
      <c r="BP220" s="81"/>
      <c r="BQ220" s="81"/>
      <c r="BR220" s="81"/>
      <c r="BS220" s="81"/>
      <c r="BT220" s="81"/>
    </row>
    <row r="221" spans="1:72" ht="21">
      <c r="A221" s="87"/>
      <c r="B221" s="5"/>
      <c r="C221" s="48">
        <f t="shared" si="177"/>
        <v>0</v>
      </c>
      <c r="D221" s="49" t="str">
        <f t="shared" si="178"/>
        <v/>
      </c>
      <c r="E221" s="48">
        <f t="shared" si="179"/>
        <v>0</v>
      </c>
      <c r="F221" s="49" t="str">
        <f t="shared" si="180"/>
        <v/>
      </c>
      <c r="G221" s="48">
        <f t="shared" si="181"/>
        <v>0</v>
      </c>
      <c r="H221" s="49" t="str">
        <f t="shared" si="182"/>
        <v/>
      </c>
      <c r="I221" s="48">
        <f t="shared" si="183"/>
        <v>0</v>
      </c>
      <c r="J221" s="49" t="str">
        <f t="shared" si="184"/>
        <v/>
      </c>
      <c r="K221" s="48">
        <f t="shared" si="185"/>
        <v>0</v>
      </c>
      <c r="L221" s="49" t="str">
        <f t="shared" si="186"/>
        <v/>
      </c>
      <c r="M221" s="48">
        <f t="shared" si="187"/>
        <v>0</v>
      </c>
      <c r="N221" s="346" t="str">
        <f t="shared" si="188"/>
        <v/>
      </c>
      <c r="O221" s="347">
        <f t="shared" si="189"/>
        <v>0</v>
      </c>
      <c r="P221" s="346" t="str">
        <f t="shared" si="190"/>
        <v/>
      </c>
      <c r="Q221" s="347">
        <f t="shared" si="191"/>
        <v>0</v>
      </c>
      <c r="R221" s="346" t="str">
        <f t="shared" si="192"/>
        <v/>
      </c>
      <c r="S221" s="347">
        <f t="shared" si="193"/>
        <v>0</v>
      </c>
      <c r="T221" s="346" t="str">
        <f t="shared" si="194"/>
        <v/>
      </c>
      <c r="U221" s="347">
        <f t="shared" si="195"/>
        <v>0</v>
      </c>
      <c r="V221" s="346" t="str">
        <f t="shared" si="196"/>
        <v/>
      </c>
      <c r="W221" s="345"/>
      <c r="X221" s="345"/>
      <c r="Y221" s="93"/>
      <c r="Z221" s="126"/>
      <c r="AA221" s="126"/>
      <c r="AB221" s="126"/>
      <c r="AC221" s="126" t="str">
        <f t="shared" si="197"/>
        <v/>
      </c>
      <c r="AD221" s="127"/>
      <c r="AE221" s="87"/>
      <c r="AF221" s="77"/>
      <c r="AH221" s="81"/>
      <c r="AI221" s="81"/>
      <c r="AJ221" s="81"/>
      <c r="AK221" s="81"/>
      <c r="AL221" s="81"/>
      <c r="AM221" s="81"/>
      <c r="AN221" s="81"/>
      <c r="AO221" s="81"/>
      <c r="AP221" s="81"/>
      <c r="AQ221" s="81"/>
      <c r="AR221" s="81"/>
      <c r="AS221" s="81"/>
      <c r="AT221" s="81"/>
      <c r="AU221" s="81"/>
      <c r="AV221" s="81"/>
      <c r="AW221" s="81"/>
      <c r="AX221" s="81"/>
      <c r="AY221" s="81"/>
      <c r="AZ221" s="81"/>
      <c r="BA221" s="81"/>
      <c r="BB221" s="81"/>
      <c r="BC221" s="81"/>
      <c r="BD221" s="81"/>
      <c r="BE221" s="81"/>
      <c r="BF221" s="81"/>
      <c r="BG221" s="81"/>
      <c r="BH221" s="81"/>
      <c r="BI221" s="81"/>
      <c r="BJ221" s="81"/>
      <c r="BK221" s="81"/>
      <c r="BL221" s="81"/>
      <c r="BM221" s="81"/>
      <c r="BN221" s="81"/>
      <c r="BO221" s="81"/>
      <c r="BP221" s="81"/>
      <c r="BQ221" s="81"/>
      <c r="BR221" s="81"/>
      <c r="BS221" s="81"/>
      <c r="BT221" s="81"/>
    </row>
    <row r="222" spans="1:72" ht="21">
      <c r="A222" s="87"/>
      <c r="B222" s="5"/>
      <c r="C222" s="93">
        <v>13</v>
      </c>
      <c r="D222" s="90">
        <f>+MAX(C211:D221)</f>
        <v>0</v>
      </c>
      <c r="E222" s="93">
        <v>14</v>
      </c>
      <c r="F222" s="90">
        <f>+MAX(E211:F221)</f>
        <v>0</v>
      </c>
      <c r="G222" s="93">
        <v>15</v>
      </c>
      <c r="H222" s="90">
        <f>+MAX(G211:H221)</f>
        <v>0</v>
      </c>
      <c r="I222" s="93">
        <v>16</v>
      </c>
      <c r="J222" s="90">
        <f>+MAX(I211:J221)</f>
        <v>0</v>
      </c>
      <c r="K222" s="93">
        <v>17</v>
      </c>
      <c r="L222" s="90">
        <f>+MAX(K211:L221)</f>
        <v>0</v>
      </c>
      <c r="M222" s="93">
        <v>18</v>
      </c>
      <c r="N222" s="348">
        <f>+MAX(M211:N221)</f>
        <v>0</v>
      </c>
      <c r="O222" s="345">
        <v>19</v>
      </c>
      <c r="P222" s="348">
        <f>+MAX(O211:P221)</f>
        <v>0</v>
      </c>
      <c r="Q222" s="345">
        <v>20</v>
      </c>
      <c r="R222" s="348">
        <f>+MAX(Q211:R221)</f>
        <v>0</v>
      </c>
      <c r="S222" s="345">
        <v>21</v>
      </c>
      <c r="T222" s="348">
        <f>+MAX(S211:T221)</f>
        <v>0</v>
      </c>
      <c r="U222" s="345">
        <v>22</v>
      </c>
      <c r="V222" s="348">
        <f>+MAX(U211:V221)</f>
        <v>0</v>
      </c>
      <c r="W222" s="345"/>
      <c r="X222" s="345"/>
      <c r="Y222" s="93"/>
      <c r="Z222" s="126"/>
      <c r="AA222" s="126"/>
      <c r="AB222" s="126"/>
      <c r="AC222" s="126" t="str">
        <f t="shared" si="197"/>
        <v/>
      </c>
      <c r="AD222" s="127"/>
      <c r="AE222" s="87"/>
      <c r="AF222" s="77"/>
      <c r="AH222" s="81"/>
      <c r="AI222" s="81"/>
      <c r="AJ222" s="81"/>
      <c r="AK222" s="81"/>
      <c r="AL222" s="81"/>
      <c r="AM222" s="81"/>
      <c r="AN222" s="81"/>
      <c r="AO222" s="81"/>
      <c r="AP222" s="81"/>
      <c r="AQ222" s="81"/>
      <c r="AR222" s="81"/>
      <c r="AS222" s="81"/>
      <c r="AT222" s="81"/>
      <c r="AU222" s="81"/>
      <c r="AV222" s="81"/>
      <c r="AW222" s="81"/>
      <c r="AX222" s="81"/>
      <c r="AY222" s="81"/>
      <c r="AZ222" s="81"/>
      <c r="BA222" s="81"/>
      <c r="BB222" s="81"/>
      <c r="BC222" s="81"/>
      <c r="BD222" s="81"/>
      <c r="BE222" s="81"/>
      <c r="BF222" s="81"/>
      <c r="BG222" s="81"/>
      <c r="BH222" s="81"/>
      <c r="BI222" s="81"/>
      <c r="BJ222" s="81"/>
      <c r="BK222" s="81"/>
      <c r="BL222" s="81"/>
      <c r="BM222" s="81"/>
      <c r="BN222" s="81"/>
      <c r="BO222" s="81"/>
      <c r="BP222" s="81"/>
      <c r="BQ222" s="81"/>
      <c r="BR222" s="81"/>
      <c r="BS222" s="81"/>
      <c r="BT222" s="81"/>
    </row>
    <row r="223" spans="1:72" ht="21">
      <c r="A223" s="87"/>
      <c r="B223" s="5"/>
      <c r="C223" s="93"/>
      <c r="D223" s="93"/>
      <c r="E223" s="93"/>
      <c r="F223" s="93"/>
      <c r="G223" s="93"/>
      <c r="H223" s="93"/>
      <c r="I223" s="93"/>
      <c r="J223" s="93"/>
      <c r="K223" s="93"/>
      <c r="L223" s="93"/>
      <c r="M223" s="93"/>
      <c r="N223" s="345"/>
      <c r="O223" s="345"/>
      <c r="P223" s="345"/>
      <c r="Q223" s="345"/>
      <c r="R223" s="345"/>
      <c r="S223" s="345"/>
      <c r="T223" s="345"/>
      <c r="U223" s="345"/>
      <c r="V223" s="345"/>
      <c r="W223" s="345"/>
      <c r="X223" s="345"/>
      <c r="Y223" s="93"/>
      <c r="Z223" s="126"/>
      <c r="AA223" s="126"/>
      <c r="AB223" s="126"/>
      <c r="AC223" s="176"/>
      <c r="AD223" s="127"/>
      <c r="AE223" s="87"/>
      <c r="AF223" s="77"/>
      <c r="AH223" s="81"/>
      <c r="AI223" s="81"/>
      <c r="AJ223" s="81"/>
      <c r="AK223" s="81"/>
      <c r="AL223" s="81"/>
      <c r="AM223" s="81"/>
      <c r="AN223" s="81"/>
      <c r="AO223" s="81"/>
      <c r="AP223" s="81"/>
      <c r="AQ223" s="81"/>
      <c r="AR223" s="81"/>
      <c r="AS223" s="81"/>
      <c r="AT223" s="81"/>
      <c r="AU223" s="81"/>
      <c r="AV223" s="81"/>
      <c r="AW223" s="81"/>
      <c r="AX223" s="81"/>
      <c r="AY223" s="81"/>
      <c r="AZ223" s="81"/>
      <c r="BA223" s="81"/>
      <c r="BB223" s="81"/>
      <c r="BC223" s="81"/>
      <c r="BD223" s="81"/>
      <c r="BE223" s="81"/>
      <c r="BF223" s="81"/>
      <c r="BG223" s="81"/>
      <c r="BH223" s="81"/>
      <c r="BI223" s="81"/>
      <c r="BJ223" s="81"/>
      <c r="BK223" s="81"/>
      <c r="BL223" s="81"/>
      <c r="BM223" s="81"/>
      <c r="BN223" s="81"/>
      <c r="BO223" s="81"/>
      <c r="BP223" s="81"/>
      <c r="BQ223" s="81"/>
      <c r="BR223" s="81"/>
      <c r="BS223" s="81"/>
      <c r="BT223" s="81"/>
    </row>
    <row r="224" spans="1:72" ht="21">
      <c r="A224" s="87"/>
      <c r="B224" s="6"/>
      <c r="C224" s="7"/>
      <c r="D224" s="7"/>
      <c r="E224" s="7"/>
      <c r="F224" s="7"/>
      <c r="G224" s="7"/>
      <c r="H224" s="7"/>
      <c r="I224" s="7"/>
      <c r="J224" s="7"/>
      <c r="K224" s="7"/>
      <c r="L224" s="7"/>
      <c r="M224" s="7"/>
      <c r="N224" s="349"/>
      <c r="O224" s="349"/>
      <c r="P224" s="349"/>
      <c r="Q224" s="349"/>
      <c r="R224" s="349"/>
      <c r="S224" s="349"/>
      <c r="T224" s="349"/>
      <c r="U224" s="349"/>
      <c r="V224" s="349"/>
      <c r="W224" s="349"/>
      <c r="X224" s="349"/>
      <c r="Y224" s="7"/>
      <c r="Z224" s="318"/>
      <c r="AA224" s="318"/>
      <c r="AB224" s="318"/>
      <c r="AC224" s="318"/>
      <c r="AD224" s="277"/>
      <c r="AE224" s="87"/>
      <c r="AF224" s="77"/>
      <c r="AH224" s="81"/>
      <c r="AI224" s="81"/>
      <c r="AJ224" s="81"/>
      <c r="AK224" s="81"/>
      <c r="AL224" s="81"/>
      <c r="AM224" s="81"/>
      <c r="AN224" s="81"/>
      <c r="AO224" s="81"/>
      <c r="AP224" s="81"/>
      <c r="AQ224" s="81"/>
      <c r="AR224" s="81"/>
      <c r="AS224" s="81"/>
      <c r="AT224" s="81"/>
      <c r="AU224" s="81"/>
      <c r="AV224" s="81"/>
      <c r="AW224" s="81"/>
      <c r="AX224" s="81"/>
      <c r="AY224" s="81"/>
      <c r="AZ224" s="81"/>
      <c r="BA224" s="81"/>
      <c r="BB224" s="81"/>
      <c r="BC224" s="81"/>
      <c r="BD224" s="81"/>
      <c r="BE224" s="81"/>
      <c r="BF224" s="81"/>
      <c r="BG224" s="81"/>
      <c r="BH224" s="81"/>
      <c r="BI224" s="81"/>
      <c r="BJ224" s="81"/>
      <c r="BK224" s="81"/>
      <c r="BL224" s="81"/>
      <c r="BM224" s="81"/>
      <c r="BN224" s="81"/>
      <c r="BO224" s="81"/>
      <c r="BP224" s="81"/>
      <c r="BQ224" s="81"/>
      <c r="BR224" s="81"/>
      <c r="BS224" s="81"/>
      <c r="BT224" s="81"/>
    </row>
    <row r="225" spans="1:72">
      <c r="A225" s="87"/>
      <c r="B225" s="92"/>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c r="AA225" s="88"/>
      <c r="AB225" s="88"/>
      <c r="AC225" s="88"/>
      <c r="AD225" s="87"/>
      <c r="AE225" s="87"/>
      <c r="AF225" s="77"/>
      <c r="AH225" s="81"/>
      <c r="AI225" s="81"/>
      <c r="AJ225" s="81"/>
      <c r="AK225" s="81"/>
      <c r="AL225" s="81"/>
      <c r="AM225" s="81"/>
      <c r="AN225" s="81"/>
      <c r="AO225" s="81"/>
      <c r="AP225" s="81"/>
      <c r="AQ225" s="81"/>
      <c r="AR225" s="81"/>
      <c r="AS225" s="81"/>
      <c r="AT225" s="81"/>
      <c r="AU225" s="81"/>
      <c r="AV225" s="81"/>
      <c r="AW225" s="81"/>
      <c r="AX225" s="81"/>
      <c r="AY225" s="81"/>
      <c r="AZ225" s="81"/>
      <c r="BA225" s="81"/>
      <c r="BB225" s="81"/>
      <c r="BC225" s="81"/>
      <c r="BD225" s="81"/>
      <c r="BE225" s="81"/>
      <c r="BF225" s="81"/>
      <c r="BG225" s="81"/>
      <c r="BH225" s="81"/>
      <c r="BI225" s="81"/>
      <c r="BJ225" s="81"/>
      <c r="BK225" s="81"/>
      <c r="BL225" s="81"/>
      <c r="BM225" s="81"/>
      <c r="BN225" s="81"/>
      <c r="BO225" s="81"/>
      <c r="BP225" s="81"/>
      <c r="BQ225" s="81"/>
      <c r="BR225" s="81"/>
      <c r="BS225" s="81"/>
      <c r="BT225" s="81"/>
    </row>
    <row r="226" spans="1:72">
      <c r="A226" s="87"/>
      <c r="B226" s="87"/>
      <c r="C226" s="87"/>
      <c r="D226" s="87"/>
      <c r="E226" s="87"/>
      <c r="F226" s="87"/>
      <c r="G226" s="87"/>
      <c r="H226" s="87"/>
      <c r="I226" s="87"/>
      <c r="J226" s="87"/>
      <c r="K226" s="87"/>
      <c r="L226" s="87"/>
      <c r="M226" s="87"/>
      <c r="N226" s="87"/>
      <c r="O226" s="87"/>
      <c r="P226" s="87"/>
      <c r="Q226" s="87"/>
      <c r="R226" s="87"/>
      <c r="S226" s="87"/>
      <c r="T226" s="87"/>
      <c r="U226" s="87"/>
      <c r="V226" s="87"/>
      <c r="W226" s="87"/>
      <c r="X226" s="87"/>
      <c r="Y226" s="87"/>
      <c r="Z226" s="87"/>
      <c r="AA226" s="87"/>
      <c r="AB226" s="87"/>
      <c r="AC226" s="87"/>
      <c r="AD226" s="87"/>
      <c r="AE226" s="87"/>
      <c r="AF226" s="77"/>
      <c r="AH226" s="81"/>
      <c r="AI226" s="81"/>
      <c r="AJ226" s="81"/>
      <c r="AK226" s="81"/>
      <c r="AL226" s="81"/>
      <c r="AM226" s="81"/>
      <c r="AN226" s="81"/>
      <c r="AO226" s="81"/>
      <c r="AP226" s="81"/>
      <c r="AQ226" s="81"/>
      <c r="AR226" s="81"/>
      <c r="AS226" s="81"/>
      <c r="AT226" s="81"/>
      <c r="AU226" s="81"/>
      <c r="AV226" s="81"/>
      <c r="AW226" s="81"/>
      <c r="AX226" s="81"/>
      <c r="AY226" s="81"/>
      <c r="AZ226" s="81"/>
      <c r="BA226" s="81"/>
      <c r="BB226" s="81"/>
      <c r="BC226" s="81"/>
      <c r="BD226" s="81"/>
      <c r="BE226" s="81"/>
      <c r="BF226" s="81"/>
      <c r="BG226" s="81"/>
      <c r="BH226" s="81"/>
      <c r="BI226" s="81"/>
      <c r="BJ226" s="81"/>
      <c r="BK226" s="81"/>
      <c r="BL226" s="81"/>
      <c r="BM226" s="81"/>
      <c r="BN226" s="81"/>
      <c r="BO226" s="81"/>
      <c r="BP226" s="81"/>
      <c r="BQ226" s="81"/>
      <c r="BR226" s="81"/>
      <c r="BS226" s="81"/>
      <c r="BT226" s="81"/>
    </row>
    <row r="227" spans="1:72">
      <c r="A227" s="87"/>
      <c r="B227" s="87"/>
      <c r="C227" s="87"/>
      <c r="D227" s="87"/>
      <c r="E227" s="87"/>
      <c r="F227" s="87"/>
      <c r="G227" s="87"/>
      <c r="H227" s="87"/>
      <c r="I227" s="87"/>
      <c r="J227" s="87"/>
      <c r="K227" s="87"/>
      <c r="L227" s="87"/>
      <c r="M227" s="87"/>
      <c r="N227" s="87"/>
      <c r="O227" s="87"/>
      <c r="P227" s="87"/>
      <c r="Q227" s="87"/>
      <c r="R227" s="87"/>
      <c r="S227" s="87"/>
      <c r="T227" s="87"/>
      <c r="U227" s="87"/>
      <c r="V227" s="87"/>
      <c r="W227" s="87"/>
      <c r="X227" s="87"/>
      <c r="Y227" s="87"/>
      <c r="Z227" s="87"/>
      <c r="AA227" s="87"/>
      <c r="AB227" s="87"/>
      <c r="AC227" s="87"/>
      <c r="AD227" s="87"/>
      <c r="AE227" s="87"/>
      <c r="AF227" s="77"/>
      <c r="AH227" s="81"/>
      <c r="AI227" s="81"/>
      <c r="AJ227" s="81"/>
      <c r="AK227" s="81"/>
      <c r="AL227" s="81"/>
      <c r="AM227" s="81"/>
      <c r="AN227" s="81"/>
      <c r="AO227" s="81"/>
      <c r="AP227" s="81"/>
      <c r="AQ227" s="81"/>
      <c r="AR227" s="81"/>
      <c r="AS227" s="81"/>
      <c r="AT227" s="81"/>
      <c r="AU227" s="81"/>
      <c r="AV227" s="81"/>
      <c r="AW227" s="81"/>
      <c r="AX227" s="81"/>
      <c r="AY227" s="81"/>
      <c r="AZ227" s="81"/>
      <c r="BA227" s="81"/>
      <c r="BB227" s="81"/>
      <c r="BC227" s="81"/>
      <c r="BD227" s="81"/>
      <c r="BE227" s="81"/>
      <c r="BF227" s="81"/>
      <c r="BG227" s="81"/>
      <c r="BH227" s="81"/>
      <c r="BI227" s="81"/>
      <c r="BJ227" s="81"/>
      <c r="BK227" s="81"/>
      <c r="BL227" s="81"/>
      <c r="BM227" s="81"/>
      <c r="BN227" s="81"/>
      <c r="BO227" s="81"/>
      <c r="BP227" s="81"/>
      <c r="BQ227" s="81"/>
      <c r="BR227" s="81"/>
      <c r="BS227" s="81"/>
      <c r="BT227" s="81"/>
    </row>
    <row r="228" spans="1:72">
      <c r="A228" s="87"/>
      <c r="B228" s="87"/>
      <c r="C228" s="87"/>
      <c r="D228" s="87"/>
      <c r="E228" s="87"/>
      <c r="F228" s="87"/>
      <c r="G228" s="87"/>
      <c r="H228" s="87"/>
      <c r="I228" s="87"/>
      <c r="J228" s="87"/>
      <c r="K228" s="87"/>
      <c r="L228" s="87"/>
      <c r="M228" s="87"/>
      <c r="N228" s="87"/>
      <c r="O228" s="87"/>
      <c r="P228" s="87"/>
      <c r="Q228" s="87"/>
      <c r="R228" s="87"/>
      <c r="S228" s="87"/>
      <c r="T228" s="87"/>
      <c r="U228" s="87"/>
      <c r="V228" s="87"/>
      <c r="W228" s="87"/>
      <c r="X228" s="87"/>
      <c r="Y228" s="87"/>
      <c r="Z228" s="87"/>
      <c r="AA228" s="87"/>
      <c r="AB228" s="87"/>
      <c r="AC228" s="87"/>
      <c r="AD228" s="87"/>
      <c r="AE228" s="87"/>
      <c r="AF228" s="77"/>
      <c r="AH228" s="81"/>
      <c r="AI228" s="81"/>
      <c r="AJ228" s="81"/>
      <c r="AK228" s="81"/>
      <c r="AL228" s="81"/>
      <c r="AM228" s="81"/>
      <c r="AN228" s="81"/>
      <c r="AO228" s="81"/>
      <c r="AP228" s="81"/>
      <c r="AQ228" s="81"/>
      <c r="AR228" s="81"/>
      <c r="AS228" s="81"/>
      <c r="AT228" s="81"/>
      <c r="AU228" s="81"/>
      <c r="AV228" s="81"/>
      <c r="AW228" s="81"/>
      <c r="AX228" s="81"/>
      <c r="AY228" s="81"/>
      <c r="AZ228" s="81"/>
      <c r="BA228" s="81"/>
      <c r="BB228" s="81"/>
      <c r="BC228" s="81"/>
      <c r="BD228" s="81"/>
      <c r="BE228" s="81"/>
      <c r="BF228" s="81"/>
      <c r="BG228" s="81"/>
      <c r="BH228" s="81"/>
      <c r="BI228" s="81"/>
      <c r="BJ228" s="81"/>
      <c r="BK228" s="81"/>
      <c r="BL228" s="81"/>
      <c r="BM228" s="81"/>
      <c r="BN228" s="81"/>
      <c r="BO228" s="81"/>
      <c r="BP228" s="81"/>
      <c r="BQ228" s="81"/>
      <c r="BR228" s="81"/>
      <c r="BS228" s="81"/>
      <c r="BT228" s="81"/>
    </row>
    <row r="229" spans="1:72">
      <c r="A229" s="87"/>
      <c r="B229" s="87"/>
      <c r="C229" s="87"/>
      <c r="D229" s="87"/>
      <c r="E229" s="87"/>
      <c r="F229" s="87"/>
      <c r="G229" s="87"/>
      <c r="H229" s="87"/>
      <c r="I229" s="87"/>
      <c r="J229" s="87"/>
      <c r="K229" s="87"/>
      <c r="L229" s="87"/>
      <c r="M229" s="87"/>
      <c r="N229" s="87"/>
      <c r="O229" s="87"/>
      <c r="P229" s="87"/>
      <c r="Q229" s="87"/>
      <c r="R229" s="87"/>
      <c r="S229" s="87"/>
      <c r="T229" s="87"/>
      <c r="U229" s="87"/>
      <c r="V229" s="87"/>
      <c r="W229" s="87"/>
      <c r="X229" s="87"/>
      <c r="Y229" s="87"/>
      <c r="Z229" s="87"/>
      <c r="AA229" s="87"/>
      <c r="AB229" s="87"/>
      <c r="AC229" s="87"/>
      <c r="AD229" s="87"/>
      <c r="AE229" s="87"/>
      <c r="AF229" s="77"/>
      <c r="AH229" s="81"/>
      <c r="AI229" s="81"/>
      <c r="AJ229" s="81"/>
      <c r="AK229" s="81"/>
      <c r="AL229" s="81"/>
      <c r="AM229" s="81"/>
      <c r="AN229" s="81"/>
      <c r="AO229" s="81"/>
      <c r="AP229" s="81"/>
      <c r="AQ229" s="81"/>
      <c r="AR229" s="81"/>
      <c r="AS229" s="81"/>
      <c r="AT229" s="81"/>
      <c r="AU229" s="81"/>
      <c r="AV229" s="81"/>
      <c r="AW229" s="81"/>
      <c r="AX229" s="81"/>
      <c r="AY229" s="81"/>
      <c r="AZ229" s="81"/>
      <c r="BA229" s="81"/>
      <c r="BB229" s="81"/>
      <c r="BC229" s="81"/>
      <c r="BD229" s="81"/>
      <c r="BE229" s="81"/>
      <c r="BF229" s="81"/>
      <c r="BG229" s="81"/>
      <c r="BH229" s="81"/>
      <c r="BI229" s="81"/>
      <c r="BJ229" s="81"/>
      <c r="BK229" s="81"/>
      <c r="BL229" s="81"/>
      <c r="BM229" s="81"/>
      <c r="BN229" s="81"/>
      <c r="BO229" s="81"/>
      <c r="BP229" s="81"/>
      <c r="BQ229" s="81"/>
      <c r="BR229" s="81"/>
      <c r="BS229" s="81"/>
      <c r="BT229" s="81"/>
    </row>
    <row r="230" spans="1:72">
      <c r="A230" s="87"/>
      <c r="B230" s="87"/>
      <c r="C230" s="87"/>
      <c r="D230" s="87"/>
      <c r="E230" s="87"/>
      <c r="F230" s="87"/>
      <c r="G230" s="87"/>
      <c r="H230" s="87"/>
      <c r="I230" s="87"/>
      <c r="J230" s="87"/>
      <c r="K230" s="87"/>
      <c r="L230" s="87"/>
      <c r="M230" s="87"/>
      <c r="N230" s="87"/>
      <c r="O230" s="87"/>
      <c r="P230" s="87"/>
      <c r="Q230" s="87"/>
      <c r="R230" s="87"/>
      <c r="S230" s="87"/>
      <c r="T230" s="87"/>
      <c r="U230" s="87"/>
      <c r="V230" s="87"/>
      <c r="W230" s="87"/>
      <c r="X230" s="87"/>
      <c r="Y230" s="87"/>
      <c r="Z230" s="87"/>
      <c r="AA230" s="87"/>
      <c r="AB230" s="87"/>
      <c r="AC230" s="87"/>
      <c r="AD230" s="87"/>
      <c r="AE230" s="87"/>
      <c r="AF230" s="77"/>
      <c r="AH230" s="81"/>
      <c r="AI230" s="81"/>
      <c r="AJ230" s="81"/>
      <c r="AK230" s="81"/>
      <c r="AL230" s="81"/>
      <c r="AM230" s="81"/>
      <c r="AN230" s="81"/>
      <c r="AO230" s="81"/>
      <c r="AP230" s="81"/>
      <c r="AQ230" s="81"/>
      <c r="AR230" s="81"/>
      <c r="AS230" s="81"/>
      <c r="AT230" s="81"/>
      <c r="AU230" s="81"/>
      <c r="AV230" s="81"/>
      <c r="AW230" s="81"/>
      <c r="AX230" s="81"/>
      <c r="AY230" s="81"/>
      <c r="AZ230" s="81"/>
      <c r="BA230" s="81"/>
      <c r="BB230" s="81"/>
      <c r="BC230" s="81"/>
      <c r="BD230" s="81"/>
      <c r="BE230" s="81"/>
      <c r="BF230" s="81"/>
      <c r="BG230" s="81"/>
      <c r="BH230" s="81"/>
      <c r="BI230" s="81"/>
      <c r="BJ230" s="81"/>
      <c r="BK230" s="81"/>
      <c r="BL230" s="81"/>
      <c r="BM230" s="81"/>
      <c r="BN230" s="81"/>
      <c r="BO230" s="81"/>
      <c r="BP230" s="81"/>
      <c r="BQ230" s="81"/>
      <c r="BR230" s="81"/>
      <c r="BS230" s="81"/>
      <c r="BT230" s="81"/>
    </row>
    <row r="231" spans="1:72">
      <c r="A231" s="87"/>
      <c r="B231" s="87"/>
      <c r="C231" s="87"/>
      <c r="D231" s="87"/>
      <c r="E231" s="87"/>
      <c r="F231" s="87"/>
      <c r="G231" s="87"/>
      <c r="H231" s="87"/>
      <c r="I231" s="87"/>
      <c r="J231" s="87"/>
      <c r="K231" s="87"/>
      <c r="L231" s="87"/>
      <c r="M231" s="87"/>
      <c r="N231" s="87"/>
      <c r="O231" s="87"/>
      <c r="P231" s="87"/>
      <c r="Q231" s="87"/>
      <c r="R231" s="87"/>
      <c r="S231" s="87"/>
      <c r="T231" s="87"/>
      <c r="U231" s="87"/>
      <c r="V231" s="87"/>
      <c r="W231" s="87"/>
      <c r="X231" s="87"/>
      <c r="Y231" s="87"/>
      <c r="Z231" s="87"/>
      <c r="AA231" s="87"/>
      <c r="AB231" s="87"/>
      <c r="AC231" s="87"/>
      <c r="AD231" s="87"/>
      <c r="AE231" s="87"/>
      <c r="AF231" s="77"/>
      <c r="AH231" s="81"/>
      <c r="AI231" s="81"/>
      <c r="AJ231" s="81"/>
      <c r="AK231" s="81"/>
      <c r="AL231" s="81"/>
      <c r="AM231" s="81"/>
      <c r="AN231" s="81"/>
      <c r="AO231" s="81"/>
      <c r="AP231" s="81"/>
      <c r="AQ231" s="81"/>
      <c r="AR231" s="81"/>
      <c r="AS231" s="81"/>
      <c r="AT231" s="81"/>
      <c r="AU231" s="81"/>
      <c r="AV231" s="81"/>
      <c r="AW231" s="81"/>
      <c r="AX231" s="81"/>
      <c r="AY231" s="81"/>
      <c r="AZ231" s="81"/>
      <c r="BA231" s="81"/>
      <c r="BB231" s="81"/>
      <c r="BC231" s="81"/>
      <c r="BD231" s="81"/>
      <c r="BE231" s="81"/>
      <c r="BF231" s="81"/>
      <c r="BG231" s="81"/>
      <c r="BH231" s="81"/>
      <c r="BI231" s="81"/>
      <c r="BJ231" s="81"/>
      <c r="BK231" s="81"/>
      <c r="BL231" s="81"/>
      <c r="BM231" s="81"/>
      <c r="BN231" s="81"/>
      <c r="BO231" s="81"/>
      <c r="BP231" s="81"/>
      <c r="BQ231" s="81"/>
      <c r="BR231" s="81"/>
      <c r="BS231" s="81"/>
      <c r="BT231" s="81"/>
    </row>
    <row r="232" spans="1:72">
      <c r="A232" s="87"/>
      <c r="B232" s="87"/>
      <c r="C232" s="87"/>
      <c r="D232" s="87"/>
      <c r="E232" s="87"/>
      <c r="F232" s="87"/>
      <c r="G232" s="87"/>
      <c r="H232" s="87"/>
      <c r="I232" s="87"/>
      <c r="J232" s="87"/>
      <c r="K232" s="87"/>
      <c r="L232" s="87"/>
      <c r="M232" s="87"/>
      <c r="N232" s="87"/>
      <c r="O232" s="87"/>
      <c r="P232" s="87"/>
      <c r="Q232" s="87"/>
      <c r="R232" s="87"/>
      <c r="S232" s="87"/>
      <c r="T232" s="87"/>
      <c r="U232" s="87"/>
      <c r="V232" s="87"/>
      <c r="W232" s="87"/>
      <c r="X232" s="87"/>
      <c r="Y232" s="87"/>
      <c r="Z232" s="87"/>
      <c r="AA232" s="87"/>
      <c r="AB232" s="87"/>
      <c r="AC232" s="87"/>
      <c r="AD232" s="87"/>
      <c r="AE232" s="87"/>
      <c r="AF232" s="77"/>
      <c r="AH232" s="81"/>
      <c r="AI232" s="81"/>
      <c r="AJ232" s="81"/>
      <c r="AK232" s="81"/>
      <c r="AL232" s="81"/>
      <c r="AM232" s="81"/>
      <c r="AN232" s="81"/>
      <c r="AO232" s="81"/>
      <c r="AP232" s="81"/>
      <c r="AQ232" s="81"/>
      <c r="AR232" s="81"/>
      <c r="AS232" s="81"/>
      <c r="AT232" s="81"/>
      <c r="AU232" s="81"/>
      <c r="AV232" s="81"/>
      <c r="AW232" s="81"/>
      <c r="AX232" s="81"/>
      <c r="AY232" s="81"/>
      <c r="AZ232" s="81"/>
      <c r="BA232" s="81"/>
      <c r="BB232" s="81"/>
      <c r="BC232" s="81"/>
      <c r="BD232" s="81"/>
      <c r="BE232" s="81"/>
      <c r="BF232" s="81"/>
      <c r="BG232" s="81"/>
      <c r="BH232" s="81"/>
      <c r="BI232" s="81"/>
      <c r="BJ232" s="81"/>
      <c r="BK232" s="81"/>
      <c r="BL232" s="81"/>
      <c r="BM232" s="81"/>
      <c r="BN232" s="81"/>
      <c r="BO232" s="81"/>
      <c r="BP232" s="81"/>
      <c r="BQ232" s="81"/>
      <c r="BR232" s="81"/>
      <c r="BS232" s="81"/>
      <c r="BT232" s="81"/>
    </row>
    <row r="233" spans="1:72">
      <c r="A233" s="87"/>
      <c r="B233" s="87"/>
      <c r="C233" s="87"/>
      <c r="D233" s="87"/>
      <c r="E233" s="87"/>
      <c r="F233" s="87"/>
      <c r="G233" s="87"/>
      <c r="H233" s="87"/>
      <c r="I233" s="87"/>
      <c r="J233" s="87"/>
      <c r="K233" s="87"/>
      <c r="L233" s="87"/>
      <c r="M233" s="87"/>
      <c r="N233" s="87"/>
      <c r="O233" s="87"/>
      <c r="P233" s="87"/>
      <c r="Q233" s="87"/>
      <c r="R233" s="87"/>
      <c r="S233" s="87"/>
      <c r="T233" s="87"/>
      <c r="U233" s="87"/>
      <c r="V233" s="87"/>
      <c r="W233" s="87"/>
      <c r="X233" s="87"/>
      <c r="Y233" s="87"/>
      <c r="Z233" s="87"/>
      <c r="AA233" s="87"/>
      <c r="AB233" s="87"/>
      <c r="AC233" s="87"/>
      <c r="AD233" s="87"/>
      <c r="AE233" s="87"/>
      <c r="AF233" s="77"/>
      <c r="AH233" s="81"/>
      <c r="AI233" s="81"/>
      <c r="AJ233" s="81"/>
      <c r="AK233" s="81"/>
      <c r="AL233" s="81"/>
      <c r="AM233" s="81"/>
      <c r="AN233" s="81"/>
      <c r="AO233" s="81"/>
      <c r="AP233" s="81"/>
      <c r="AQ233" s="81"/>
      <c r="AR233" s="81"/>
      <c r="AS233" s="81"/>
      <c r="AT233" s="81"/>
      <c r="AU233" s="81"/>
      <c r="AV233" s="81"/>
      <c r="AW233" s="81"/>
      <c r="AX233" s="81"/>
      <c r="AY233" s="81"/>
      <c r="AZ233" s="81"/>
      <c r="BA233" s="81"/>
      <c r="BB233" s="81"/>
      <c r="BC233" s="81"/>
      <c r="BD233" s="81"/>
      <c r="BE233" s="81"/>
      <c r="BF233" s="81"/>
      <c r="BG233" s="81"/>
      <c r="BH233" s="81"/>
      <c r="BI233" s="81"/>
      <c r="BJ233" s="81"/>
      <c r="BK233" s="81"/>
      <c r="BL233" s="81"/>
      <c r="BM233" s="81"/>
      <c r="BN233" s="81"/>
      <c r="BO233" s="81"/>
      <c r="BP233" s="81"/>
      <c r="BQ233" s="81"/>
      <c r="BR233" s="81"/>
      <c r="BS233" s="81"/>
      <c r="BT233" s="81"/>
    </row>
    <row r="234" spans="1:72">
      <c r="A234" s="87"/>
      <c r="B234" s="87"/>
      <c r="C234" s="87"/>
      <c r="D234" s="87"/>
      <c r="E234" s="87"/>
      <c r="F234" s="87"/>
      <c r="G234" s="87"/>
      <c r="H234" s="87"/>
      <c r="I234" s="87"/>
      <c r="J234" s="87"/>
      <c r="K234" s="87"/>
      <c r="L234" s="87"/>
      <c r="M234" s="87"/>
      <c r="N234" s="87"/>
      <c r="O234" s="87"/>
      <c r="P234" s="87"/>
      <c r="Q234" s="87"/>
      <c r="R234" s="87"/>
      <c r="S234" s="87"/>
      <c r="T234" s="87"/>
      <c r="U234" s="87"/>
      <c r="V234" s="87"/>
      <c r="W234" s="87"/>
      <c r="X234" s="87"/>
      <c r="Y234" s="87"/>
      <c r="Z234" s="87"/>
      <c r="AA234" s="87"/>
      <c r="AB234" s="87"/>
      <c r="AC234" s="87"/>
      <c r="AD234" s="87"/>
      <c r="AE234" s="87"/>
      <c r="AF234" s="77"/>
      <c r="AH234" s="81"/>
      <c r="AI234" s="81"/>
      <c r="AJ234" s="81"/>
      <c r="AK234" s="81"/>
      <c r="AL234" s="81"/>
      <c r="AM234" s="81"/>
      <c r="AN234" s="81"/>
      <c r="AO234" s="81"/>
      <c r="AP234" s="81"/>
      <c r="AQ234" s="81"/>
      <c r="AR234" s="81"/>
      <c r="AS234" s="81"/>
      <c r="AT234" s="81"/>
      <c r="AU234" s="81"/>
      <c r="AV234" s="81"/>
      <c r="AW234" s="81"/>
      <c r="AX234" s="81"/>
      <c r="AY234" s="81"/>
      <c r="AZ234" s="81"/>
      <c r="BA234" s="81"/>
      <c r="BB234" s="81"/>
      <c r="BC234" s="81"/>
      <c r="BD234" s="81"/>
      <c r="BE234" s="81"/>
      <c r="BF234" s="81"/>
      <c r="BG234" s="81"/>
      <c r="BH234" s="81"/>
      <c r="BI234" s="81"/>
      <c r="BJ234" s="81"/>
      <c r="BK234" s="81"/>
      <c r="BL234" s="81"/>
      <c r="BM234" s="81"/>
      <c r="BN234" s="81"/>
      <c r="BO234" s="81"/>
      <c r="BP234" s="81"/>
      <c r="BQ234" s="81"/>
      <c r="BR234" s="81"/>
      <c r="BS234" s="81"/>
      <c r="BT234" s="81"/>
    </row>
    <row r="235" spans="1:72">
      <c r="A235" s="87"/>
      <c r="B235" s="87"/>
      <c r="C235" s="87"/>
      <c r="D235" s="87"/>
      <c r="E235" s="87"/>
      <c r="F235" s="87"/>
      <c r="G235" s="87"/>
      <c r="H235" s="87"/>
      <c r="I235" s="87"/>
      <c r="J235" s="87"/>
      <c r="K235" s="87"/>
      <c r="L235" s="87"/>
      <c r="M235" s="87"/>
      <c r="N235" s="87"/>
      <c r="O235" s="87"/>
      <c r="P235" s="87"/>
      <c r="Q235" s="87"/>
      <c r="R235" s="87"/>
      <c r="S235" s="87"/>
      <c r="T235" s="87"/>
      <c r="U235" s="87"/>
      <c r="V235" s="87"/>
      <c r="W235" s="87"/>
      <c r="X235" s="87"/>
      <c r="Y235" s="87"/>
      <c r="Z235" s="87"/>
      <c r="AA235" s="87"/>
      <c r="AB235" s="87"/>
      <c r="AC235" s="87"/>
      <c r="AD235" s="87"/>
      <c r="AE235" s="87"/>
      <c r="AF235" s="77"/>
      <c r="AH235" s="81"/>
      <c r="AI235" s="81"/>
      <c r="AJ235" s="81"/>
      <c r="AK235" s="81"/>
      <c r="AL235" s="81"/>
      <c r="AM235" s="81"/>
      <c r="AN235" s="81"/>
      <c r="AO235" s="81"/>
      <c r="AP235" s="81"/>
      <c r="AQ235" s="81"/>
      <c r="AR235" s="81"/>
      <c r="AS235" s="81"/>
      <c r="AT235" s="81"/>
      <c r="AU235" s="81"/>
      <c r="AV235" s="81"/>
      <c r="AW235" s="81"/>
      <c r="AX235" s="81"/>
      <c r="AY235" s="81"/>
      <c r="AZ235" s="81"/>
      <c r="BA235" s="81"/>
      <c r="BB235" s="81"/>
      <c r="BC235" s="81"/>
      <c r="BD235" s="81"/>
      <c r="BE235" s="81"/>
      <c r="BF235" s="81"/>
      <c r="BG235" s="81"/>
      <c r="BH235" s="81"/>
      <c r="BI235" s="81"/>
      <c r="BJ235" s="81"/>
      <c r="BK235" s="81"/>
      <c r="BL235" s="81"/>
      <c r="BM235" s="81"/>
      <c r="BN235" s="81"/>
      <c r="BO235" s="81"/>
      <c r="BP235" s="81"/>
      <c r="BQ235" s="81"/>
      <c r="BR235" s="81"/>
      <c r="BS235" s="81"/>
      <c r="BT235" s="81"/>
    </row>
    <row r="236" spans="1:72">
      <c r="A236" s="87"/>
      <c r="B236" s="87"/>
      <c r="C236" s="87"/>
      <c r="D236" s="87"/>
      <c r="E236" s="87"/>
      <c r="F236" s="87"/>
      <c r="G236" s="87"/>
      <c r="H236" s="87"/>
      <c r="I236" s="87"/>
      <c r="J236" s="87"/>
      <c r="K236" s="87"/>
      <c r="L236" s="87"/>
      <c r="M236" s="87"/>
      <c r="N236" s="87"/>
      <c r="O236" s="87"/>
      <c r="P236" s="87"/>
      <c r="Q236" s="87"/>
      <c r="R236" s="87"/>
      <c r="S236" s="87"/>
      <c r="T236" s="87"/>
      <c r="U236" s="87"/>
      <c r="V236" s="87"/>
      <c r="W236" s="87"/>
      <c r="X236" s="87"/>
      <c r="Y236" s="87"/>
      <c r="Z236" s="87"/>
      <c r="AA236" s="87"/>
      <c r="AB236" s="87"/>
      <c r="AC236" s="87"/>
      <c r="AD236" s="87"/>
      <c r="AE236" s="87"/>
      <c r="AF236" s="77"/>
      <c r="AH236" s="81"/>
      <c r="AI236" s="81"/>
      <c r="AJ236" s="81"/>
      <c r="AK236" s="81"/>
      <c r="AL236" s="81"/>
      <c r="AM236" s="81"/>
      <c r="AN236" s="81"/>
      <c r="AO236" s="81"/>
      <c r="AP236" s="81"/>
      <c r="AQ236" s="81"/>
      <c r="AR236" s="81"/>
      <c r="AS236" s="81"/>
      <c r="AT236" s="81"/>
      <c r="AU236" s="81"/>
      <c r="AV236" s="81"/>
      <c r="AW236" s="81"/>
      <c r="AX236" s="81"/>
      <c r="AY236" s="81"/>
      <c r="AZ236" s="81"/>
      <c r="BA236" s="81"/>
      <c r="BB236" s="81"/>
      <c r="BC236" s="81"/>
      <c r="BD236" s="81"/>
      <c r="BE236" s="81"/>
      <c r="BF236" s="81"/>
      <c r="BG236" s="81"/>
      <c r="BH236" s="81"/>
      <c r="BI236" s="81"/>
      <c r="BJ236" s="81"/>
      <c r="BK236" s="81"/>
      <c r="BL236" s="81"/>
      <c r="BM236" s="81"/>
      <c r="BN236" s="81"/>
      <c r="BO236" s="81"/>
      <c r="BP236" s="81"/>
      <c r="BQ236" s="81"/>
      <c r="BR236" s="81"/>
      <c r="BS236" s="81"/>
      <c r="BT236" s="81"/>
    </row>
    <row r="237" spans="1:72">
      <c r="A237" s="87"/>
      <c r="B237" s="87"/>
      <c r="C237" s="87"/>
      <c r="D237" s="87"/>
      <c r="E237" s="87"/>
      <c r="F237" s="87"/>
      <c r="G237" s="87"/>
      <c r="H237" s="87"/>
      <c r="I237" s="87"/>
      <c r="J237" s="87"/>
      <c r="K237" s="87"/>
      <c r="L237" s="87"/>
      <c r="M237" s="87"/>
      <c r="N237" s="87"/>
      <c r="O237" s="87"/>
      <c r="P237" s="87"/>
      <c r="Q237" s="87"/>
      <c r="R237" s="87"/>
      <c r="S237" s="87"/>
      <c r="T237" s="87"/>
      <c r="U237" s="87"/>
      <c r="V237" s="87"/>
      <c r="W237" s="87"/>
      <c r="X237" s="87"/>
      <c r="Y237" s="87"/>
      <c r="Z237" s="87"/>
      <c r="AA237" s="87"/>
      <c r="AB237" s="87"/>
      <c r="AC237" s="87"/>
      <c r="AD237" s="87"/>
      <c r="AE237" s="87"/>
      <c r="AF237" s="77"/>
      <c r="AH237" s="81"/>
      <c r="AI237" s="81"/>
      <c r="AJ237" s="81"/>
      <c r="AK237" s="81"/>
      <c r="AL237" s="81"/>
      <c r="AM237" s="81"/>
      <c r="AN237" s="81"/>
      <c r="AO237" s="81"/>
      <c r="AP237" s="81"/>
      <c r="AQ237" s="81"/>
      <c r="AR237" s="81"/>
      <c r="AS237" s="81"/>
      <c r="AT237" s="81"/>
      <c r="AU237" s="81"/>
      <c r="AV237" s="81"/>
      <c r="AW237" s="81"/>
      <c r="AX237" s="81"/>
      <c r="AY237" s="81"/>
      <c r="AZ237" s="81"/>
      <c r="BA237" s="81"/>
      <c r="BB237" s="81"/>
      <c r="BC237" s="81"/>
      <c r="BD237" s="81"/>
      <c r="BE237" s="81"/>
      <c r="BF237" s="81"/>
      <c r="BG237" s="81"/>
      <c r="BH237" s="81"/>
      <c r="BI237" s="81"/>
      <c r="BJ237" s="81"/>
      <c r="BK237" s="81"/>
      <c r="BL237" s="81"/>
      <c r="BM237" s="81"/>
      <c r="BN237" s="81"/>
      <c r="BO237" s="81"/>
      <c r="BP237" s="81"/>
      <c r="BQ237" s="81"/>
      <c r="BR237" s="81"/>
      <c r="BS237" s="81"/>
      <c r="BT237" s="81"/>
    </row>
    <row r="238" spans="1:72">
      <c r="A238" s="87"/>
      <c r="B238" s="87"/>
      <c r="C238" s="87"/>
      <c r="D238" s="87"/>
      <c r="E238" s="87"/>
      <c r="F238" s="87"/>
      <c r="G238" s="87"/>
      <c r="H238" s="87"/>
      <c r="I238" s="87"/>
      <c r="J238" s="87"/>
      <c r="K238" s="87"/>
      <c r="L238" s="87"/>
      <c r="M238" s="87"/>
      <c r="N238" s="87"/>
      <c r="O238" s="87"/>
      <c r="P238" s="87"/>
      <c r="Q238" s="87"/>
      <c r="R238" s="87"/>
      <c r="S238" s="87"/>
      <c r="T238" s="87"/>
      <c r="U238" s="87"/>
      <c r="V238" s="87"/>
      <c r="W238" s="87"/>
      <c r="X238" s="87"/>
      <c r="Y238" s="87"/>
      <c r="Z238" s="87"/>
      <c r="AA238" s="87"/>
      <c r="AB238" s="87"/>
      <c r="AC238" s="87"/>
      <c r="AD238" s="87"/>
      <c r="AE238" s="87"/>
      <c r="AF238" s="77"/>
      <c r="AH238" s="81"/>
      <c r="AI238" s="81"/>
      <c r="AJ238" s="81"/>
      <c r="AK238" s="81"/>
      <c r="AL238" s="81"/>
      <c r="AM238" s="81"/>
      <c r="AN238" s="81"/>
      <c r="AO238" s="81"/>
      <c r="AP238" s="81"/>
      <c r="AQ238" s="81"/>
      <c r="AR238" s="81"/>
      <c r="AS238" s="81"/>
      <c r="AT238" s="81"/>
      <c r="AU238" s="81"/>
      <c r="AV238" s="81"/>
      <c r="AW238" s="81"/>
      <c r="AX238" s="81"/>
      <c r="AY238" s="81"/>
      <c r="AZ238" s="81"/>
      <c r="BA238" s="81"/>
      <c r="BB238" s="81"/>
      <c r="BC238" s="81"/>
      <c r="BD238" s="81"/>
      <c r="BE238" s="81"/>
      <c r="BF238" s="81"/>
      <c r="BG238" s="81"/>
      <c r="BH238" s="81"/>
      <c r="BI238" s="81"/>
      <c r="BJ238" s="81"/>
      <c r="BK238" s="81"/>
      <c r="BL238" s="81"/>
      <c r="BM238" s="81"/>
      <c r="BN238" s="81"/>
      <c r="BO238" s="81"/>
      <c r="BP238" s="81"/>
      <c r="BQ238" s="81"/>
      <c r="BR238" s="81"/>
      <c r="BS238" s="81"/>
      <c r="BT238" s="81"/>
    </row>
    <row r="239" spans="1:72">
      <c r="A239" s="87"/>
      <c r="B239" s="87"/>
      <c r="C239" s="87"/>
      <c r="D239" s="87"/>
      <c r="E239" s="87"/>
      <c r="F239" s="87"/>
      <c r="G239" s="87"/>
      <c r="H239" s="87"/>
      <c r="I239" s="87"/>
      <c r="J239" s="87"/>
      <c r="K239" s="87"/>
      <c r="L239" s="87"/>
      <c r="M239" s="87"/>
      <c r="N239" s="87"/>
      <c r="O239" s="87"/>
      <c r="P239" s="87"/>
      <c r="Q239" s="87"/>
      <c r="R239" s="87"/>
      <c r="S239" s="87"/>
      <c r="T239" s="87"/>
      <c r="U239" s="87"/>
      <c r="V239" s="87"/>
      <c r="W239" s="87"/>
      <c r="X239" s="87"/>
      <c r="Y239" s="87"/>
      <c r="Z239" s="87"/>
      <c r="AA239" s="87"/>
      <c r="AB239" s="87"/>
      <c r="AC239" s="87"/>
      <c r="AD239" s="87"/>
      <c r="AE239" s="87"/>
      <c r="AF239" s="77"/>
      <c r="AH239" s="81"/>
      <c r="AI239" s="81"/>
      <c r="AJ239" s="81"/>
      <c r="AK239" s="81"/>
      <c r="AL239" s="81"/>
      <c r="AM239" s="81"/>
      <c r="AN239" s="81"/>
      <c r="AO239" s="81"/>
      <c r="AP239" s="81"/>
      <c r="AQ239" s="81"/>
      <c r="AR239" s="81"/>
      <c r="AS239" s="81"/>
      <c r="AT239" s="81"/>
      <c r="AU239" s="81"/>
      <c r="AV239" s="81"/>
      <c r="AW239" s="81"/>
      <c r="AX239" s="81"/>
      <c r="AY239" s="81"/>
      <c r="AZ239" s="81"/>
      <c r="BA239" s="81"/>
      <c r="BB239" s="81"/>
      <c r="BC239" s="81"/>
      <c r="BD239" s="81"/>
      <c r="BE239" s="81"/>
      <c r="BF239" s="81"/>
      <c r="BG239" s="81"/>
      <c r="BH239" s="81"/>
      <c r="BI239" s="81"/>
      <c r="BJ239" s="81"/>
      <c r="BK239" s="81"/>
      <c r="BL239" s="81"/>
      <c r="BM239" s="81"/>
      <c r="BN239" s="81"/>
      <c r="BO239" s="81"/>
      <c r="BP239" s="81"/>
      <c r="BQ239" s="81"/>
      <c r="BR239" s="81"/>
      <c r="BS239" s="81"/>
      <c r="BT239" s="81"/>
    </row>
    <row r="240" spans="1:72">
      <c r="A240" s="87"/>
      <c r="B240" s="87"/>
      <c r="C240" s="87"/>
      <c r="D240" s="87"/>
      <c r="E240" s="87"/>
      <c r="F240" s="87"/>
      <c r="G240" s="87"/>
      <c r="H240" s="87"/>
      <c r="I240" s="87"/>
      <c r="J240" s="87"/>
      <c r="K240" s="87"/>
      <c r="L240" s="87"/>
      <c r="M240" s="87"/>
      <c r="N240" s="87"/>
      <c r="O240" s="87"/>
      <c r="P240" s="87"/>
      <c r="Q240" s="87"/>
      <c r="R240" s="87"/>
      <c r="S240" s="87"/>
      <c r="T240" s="87"/>
      <c r="U240" s="87"/>
      <c r="V240" s="87"/>
      <c r="W240" s="87"/>
      <c r="X240" s="87"/>
      <c r="Y240" s="87"/>
      <c r="Z240" s="87"/>
      <c r="AA240" s="87"/>
      <c r="AB240" s="87"/>
      <c r="AC240" s="87"/>
      <c r="AD240" s="87"/>
      <c r="AE240" s="87"/>
      <c r="AF240" s="77"/>
      <c r="AH240" s="81"/>
      <c r="AI240" s="81"/>
      <c r="AJ240" s="81"/>
      <c r="AK240" s="81"/>
      <c r="AL240" s="81"/>
      <c r="AM240" s="81"/>
      <c r="AN240" s="81"/>
      <c r="AO240" s="81"/>
      <c r="AP240" s="81"/>
      <c r="AQ240" s="81"/>
      <c r="AR240" s="81"/>
      <c r="AS240" s="81"/>
      <c r="AT240" s="81"/>
      <c r="AU240" s="81"/>
      <c r="AV240" s="81"/>
      <c r="AW240" s="81"/>
      <c r="AX240" s="81"/>
      <c r="AY240" s="81"/>
      <c r="AZ240" s="81"/>
      <c r="BA240" s="81"/>
      <c r="BB240" s="81"/>
      <c r="BC240" s="81"/>
      <c r="BD240" s="81"/>
      <c r="BE240" s="81"/>
      <c r="BF240" s="81"/>
      <c r="BG240" s="81"/>
      <c r="BH240" s="81"/>
      <c r="BI240" s="81"/>
      <c r="BJ240" s="81"/>
      <c r="BK240" s="81"/>
      <c r="BL240" s="81"/>
      <c r="BM240" s="81"/>
      <c r="BN240" s="81"/>
      <c r="BO240" s="81"/>
      <c r="BP240" s="81"/>
      <c r="BQ240" s="81"/>
      <c r="BR240" s="81"/>
      <c r="BS240" s="81"/>
      <c r="BT240" s="81"/>
    </row>
    <row r="241" spans="1:72">
      <c r="A241" s="87"/>
      <c r="B241" s="87"/>
      <c r="C241" s="87"/>
      <c r="D241" s="87"/>
      <c r="E241" s="87"/>
      <c r="F241" s="87"/>
      <c r="G241" s="87"/>
      <c r="H241" s="87"/>
      <c r="I241" s="87"/>
      <c r="J241" s="87"/>
      <c r="K241" s="87"/>
      <c r="L241" s="87"/>
      <c r="M241" s="87"/>
      <c r="N241" s="87"/>
      <c r="O241" s="87"/>
      <c r="P241" s="87"/>
      <c r="Q241" s="87"/>
      <c r="R241" s="87"/>
      <c r="S241" s="87"/>
      <c r="T241" s="87"/>
      <c r="U241" s="87"/>
      <c r="V241" s="87"/>
      <c r="W241" s="87"/>
      <c r="X241" s="87"/>
      <c r="Y241" s="87"/>
      <c r="Z241" s="87"/>
      <c r="AA241" s="87"/>
      <c r="AB241" s="87"/>
      <c r="AC241" s="87"/>
      <c r="AD241" s="87"/>
      <c r="AE241" s="87"/>
      <c r="AF241" s="77"/>
      <c r="AH241" s="81"/>
      <c r="AI241" s="81"/>
      <c r="AJ241" s="81"/>
      <c r="AK241" s="81"/>
      <c r="AL241" s="81"/>
      <c r="AM241" s="81"/>
      <c r="AN241" s="81"/>
      <c r="AO241" s="81"/>
      <c r="AP241" s="81"/>
      <c r="AQ241" s="81"/>
      <c r="AR241" s="81"/>
      <c r="AS241" s="81"/>
      <c r="AT241" s="81"/>
      <c r="AU241" s="81"/>
      <c r="AV241" s="81"/>
      <c r="AW241" s="81"/>
      <c r="AX241" s="81"/>
      <c r="AY241" s="81"/>
      <c r="AZ241" s="81"/>
      <c r="BA241" s="81"/>
      <c r="BB241" s="81"/>
      <c r="BC241" s="81"/>
      <c r="BD241" s="81"/>
      <c r="BE241" s="81"/>
      <c r="BF241" s="81"/>
      <c r="BG241" s="81"/>
      <c r="BH241" s="81"/>
      <c r="BI241" s="81"/>
      <c r="BJ241" s="81"/>
      <c r="BK241" s="81"/>
      <c r="BL241" s="81"/>
      <c r="BM241" s="81"/>
      <c r="BN241" s="81"/>
      <c r="BO241" s="81"/>
      <c r="BP241" s="81"/>
      <c r="BQ241" s="81"/>
      <c r="BR241" s="81"/>
      <c r="BS241" s="81"/>
      <c r="BT241" s="81"/>
    </row>
    <row r="242" spans="1:72">
      <c r="A242" s="87"/>
      <c r="B242" s="87"/>
      <c r="C242" s="87"/>
      <c r="D242" s="87"/>
      <c r="E242" s="87"/>
      <c r="F242" s="87"/>
      <c r="G242" s="87"/>
      <c r="H242" s="87"/>
      <c r="I242" s="87"/>
      <c r="J242" s="87"/>
      <c r="K242" s="87"/>
      <c r="L242" s="87"/>
      <c r="M242" s="87"/>
      <c r="N242" s="87"/>
      <c r="O242" s="87"/>
      <c r="P242" s="87"/>
      <c r="Q242" s="87"/>
      <c r="R242" s="87"/>
      <c r="S242" s="87"/>
      <c r="T242" s="87"/>
      <c r="U242" s="87"/>
      <c r="V242" s="87"/>
      <c r="W242" s="87"/>
      <c r="X242" s="87"/>
      <c r="Y242" s="87"/>
      <c r="Z242" s="87"/>
      <c r="AA242" s="87"/>
      <c r="AB242" s="87"/>
      <c r="AC242" s="87"/>
      <c r="AD242" s="87"/>
      <c r="AE242" s="87"/>
      <c r="AF242" s="77"/>
      <c r="AH242" s="81"/>
      <c r="AI242" s="81"/>
      <c r="AJ242" s="81"/>
      <c r="AK242" s="81"/>
      <c r="AL242" s="81"/>
      <c r="AM242" s="81"/>
      <c r="AN242" s="81"/>
      <c r="AO242" s="81"/>
      <c r="AP242" s="81"/>
      <c r="AQ242" s="81"/>
      <c r="AR242" s="81"/>
      <c r="AS242" s="81"/>
      <c r="AT242" s="81"/>
      <c r="AU242" s="81"/>
      <c r="AV242" s="81"/>
      <c r="AW242" s="81"/>
      <c r="AX242" s="81"/>
      <c r="AY242" s="81"/>
      <c r="AZ242" s="81"/>
      <c r="BA242" s="81"/>
      <c r="BB242" s="81"/>
      <c r="BC242" s="81"/>
      <c r="BD242" s="81"/>
      <c r="BE242" s="81"/>
      <c r="BF242" s="81"/>
      <c r="BG242" s="81"/>
      <c r="BH242" s="81"/>
      <c r="BI242" s="81"/>
      <c r="BJ242" s="81"/>
      <c r="BK242" s="81"/>
      <c r="BL242" s="81"/>
      <c r="BM242" s="81"/>
      <c r="BN242" s="81"/>
      <c r="BO242" s="81"/>
      <c r="BP242" s="81"/>
      <c r="BQ242" s="81"/>
      <c r="BR242" s="81"/>
      <c r="BS242" s="81"/>
      <c r="BT242" s="81"/>
    </row>
    <row r="243" spans="1:72">
      <c r="A243" s="87"/>
      <c r="B243" s="87"/>
      <c r="C243" s="87"/>
      <c r="D243" s="87"/>
      <c r="E243" s="87"/>
      <c r="F243" s="87"/>
      <c r="G243" s="87"/>
      <c r="H243" s="87"/>
      <c r="I243" s="87"/>
      <c r="J243" s="87"/>
      <c r="K243" s="87"/>
      <c r="L243" s="87"/>
      <c r="M243" s="87"/>
      <c r="N243" s="87"/>
      <c r="O243" s="87"/>
      <c r="P243" s="87"/>
      <c r="Q243" s="87"/>
      <c r="R243" s="87"/>
      <c r="S243" s="87"/>
      <c r="T243" s="87"/>
      <c r="U243" s="87"/>
      <c r="V243" s="87"/>
      <c r="W243" s="87"/>
      <c r="X243" s="87"/>
      <c r="Y243" s="87"/>
      <c r="Z243" s="87"/>
      <c r="AA243" s="87"/>
      <c r="AB243" s="87"/>
      <c r="AC243" s="87"/>
      <c r="AD243" s="87"/>
      <c r="AE243" s="87"/>
      <c r="AF243" s="77"/>
      <c r="AH243" s="81"/>
      <c r="AI243" s="81"/>
      <c r="AJ243" s="81"/>
      <c r="AK243" s="81"/>
      <c r="AL243" s="81"/>
      <c r="AM243" s="81"/>
      <c r="AN243" s="81"/>
      <c r="AO243" s="81"/>
      <c r="AP243" s="81"/>
      <c r="AQ243" s="81"/>
      <c r="AR243" s="81"/>
      <c r="AS243" s="81"/>
      <c r="AT243" s="81"/>
      <c r="AU243" s="81"/>
      <c r="AV243" s="81"/>
      <c r="AW243" s="81"/>
      <c r="AX243" s="81"/>
      <c r="AY243" s="81"/>
      <c r="AZ243" s="81"/>
      <c r="BA243" s="81"/>
      <c r="BB243" s="81"/>
      <c r="BC243" s="81"/>
      <c r="BD243" s="81"/>
      <c r="BE243" s="81"/>
      <c r="BF243" s="81"/>
      <c r="BG243" s="81"/>
      <c r="BH243" s="81"/>
      <c r="BI243" s="81"/>
      <c r="BJ243" s="81"/>
      <c r="BK243" s="81"/>
      <c r="BL243" s="81"/>
      <c r="BM243" s="81"/>
      <c r="BN243" s="81"/>
      <c r="BO243" s="81"/>
      <c r="BP243" s="81"/>
      <c r="BQ243" s="81"/>
      <c r="BR243" s="81"/>
      <c r="BS243" s="81"/>
      <c r="BT243" s="81"/>
    </row>
    <row r="244" spans="1:72">
      <c r="A244" s="87"/>
      <c r="B244" s="87"/>
      <c r="C244" s="87"/>
      <c r="D244" s="87"/>
      <c r="E244" s="87"/>
      <c r="F244" s="87"/>
      <c r="G244" s="87"/>
      <c r="H244" s="87"/>
      <c r="I244" s="87"/>
      <c r="J244" s="87"/>
      <c r="K244" s="87"/>
      <c r="L244" s="87"/>
      <c r="M244" s="87"/>
      <c r="N244" s="87"/>
      <c r="O244" s="87"/>
      <c r="P244" s="87"/>
      <c r="Q244" s="87"/>
      <c r="R244" s="87"/>
      <c r="S244" s="87"/>
      <c r="T244" s="87"/>
      <c r="U244" s="87"/>
      <c r="V244" s="87"/>
      <c r="W244" s="87"/>
      <c r="X244" s="87"/>
      <c r="Y244" s="87"/>
      <c r="Z244" s="87"/>
      <c r="AA244" s="87"/>
      <c r="AB244" s="87"/>
      <c r="AC244" s="87"/>
      <c r="AD244" s="87"/>
      <c r="AE244" s="87"/>
      <c r="AF244" s="77"/>
      <c r="AH244" s="81"/>
      <c r="AI244" s="81"/>
      <c r="AJ244" s="81"/>
      <c r="AK244" s="81"/>
      <c r="AL244" s="81"/>
      <c r="AM244" s="81"/>
      <c r="AN244" s="81"/>
      <c r="AO244" s="81"/>
      <c r="AP244" s="81"/>
      <c r="AQ244" s="81"/>
      <c r="AR244" s="81"/>
      <c r="AS244" s="81"/>
      <c r="AT244" s="81"/>
      <c r="AU244" s="81"/>
      <c r="AV244" s="81"/>
      <c r="AW244" s="81"/>
      <c r="AX244" s="81"/>
      <c r="AY244" s="81"/>
      <c r="AZ244" s="81"/>
      <c r="BA244" s="81"/>
      <c r="BB244" s="81"/>
      <c r="BC244" s="81"/>
      <c r="BD244" s="81"/>
      <c r="BE244" s="81"/>
      <c r="BF244" s="81"/>
      <c r="BG244" s="81"/>
      <c r="BH244" s="81"/>
      <c r="BI244" s="81"/>
      <c r="BJ244" s="81"/>
      <c r="BK244" s="81"/>
      <c r="BL244" s="81"/>
      <c r="BM244" s="81"/>
      <c r="BN244" s="81"/>
      <c r="BO244" s="81"/>
      <c r="BP244" s="81"/>
      <c r="BQ244" s="81"/>
      <c r="BR244" s="81"/>
      <c r="BS244" s="81"/>
      <c r="BT244" s="81"/>
    </row>
    <row r="245" spans="1:72">
      <c r="A245" s="87"/>
      <c r="B245" s="87"/>
      <c r="C245" s="87"/>
      <c r="D245" s="87"/>
      <c r="E245" s="87"/>
      <c r="F245" s="87"/>
      <c r="G245" s="87"/>
      <c r="H245" s="87"/>
      <c r="I245" s="87"/>
      <c r="J245" s="87"/>
      <c r="K245" s="87"/>
      <c r="L245" s="87"/>
      <c r="M245" s="87"/>
      <c r="N245" s="87"/>
      <c r="O245" s="87"/>
      <c r="P245" s="87"/>
      <c r="Q245" s="87"/>
      <c r="R245" s="87"/>
      <c r="S245" s="87"/>
      <c r="T245" s="87"/>
      <c r="U245" s="87"/>
      <c r="V245" s="87"/>
      <c r="W245" s="87"/>
      <c r="X245" s="87"/>
      <c r="Y245" s="87"/>
      <c r="Z245" s="87"/>
      <c r="AA245" s="87"/>
      <c r="AB245" s="87"/>
      <c r="AC245" s="87"/>
      <c r="AD245" s="87"/>
      <c r="AE245" s="87"/>
      <c r="AF245" s="77"/>
      <c r="AH245" s="81"/>
      <c r="AI245" s="81"/>
      <c r="AJ245" s="81"/>
      <c r="AK245" s="81"/>
      <c r="AL245" s="81"/>
      <c r="AM245" s="81"/>
      <c r="AN245" s="81"/>
      <c r="AO245" s="81"/>
      <c r="AP245" s="81"/>
      <c r="AQ245" s="81"/>
      <c r="AR245" s="81"/>
      <c r="AS245" s="81"/>
      <c r="AT245" s="81"/>
      <c r="AU245" s="81"/>
      <c r="AV245" s="81"/>
      <c r="AW245" s="81"/>
      <c r="AX245" s="81"/>
      <c r="AY245" s="81"/>
      <c r="AZ245" s="81"/>
      <c r="BA245" s="81"/>
      <c r="BB245" s="81"/>
      <c r="BC245" s="81"/>
      <c r="BD245" s="81"/>
      <c r="BE245" s="81"/>
      <c r="BF245" s="81"/>
      <c r="BG245" s="81"/>
      <c r="BH245" s="81"/>
      <c r="BI245" s="81"/>
      <c r="BJ245" s="81"/>
      <c r="BK245" s="81"/>
      <c r="BL245" s="81"/>
      <c r="BM245" s="81"/>
      <c r="BN245" s="81"/>
      <c r="BO245" s="81"/>
      <c r="BP245" s="81"/>
      <c r="BQ245" s="81"/>
      <c r="BR245" s="81"/>
      <c r="BS245" s="81"/>
      <c r="BT245" s="81"/>
    </row>
    <row r="246" spans="1:72">
      <c r="A246" s="87"/>
      <c r="B246" s="87"/>
      <c r="C246" s="87"/>
      <c r="D246" s="87"/>
      <c r="E246" s="87"/>
      <c r="F246" s="87"/>
      <c r="G246" s="87"/>
      <c r="H246" s="87"/>
      <c r="I246" s="87"/>
      <c r="J246" s="87"/>
      <c r="K246" s="87"/>
      <c r="L246" s="87"/>
      <c r="M246" s="87"/>
      <c r="N246" s="87"/>
      <c r="O246" s="87"/>
      <c r="P246" s="87"/>
      <c r="Q246" s="87"/>
      <c r="R246" s="87"/>
      <c r="S246" s="87"/>
      <c r="T246" s="87"/>
      <c r="U246" s="87"/>
      <c r="V246" s="87"/>
      <c r="W246" s="87"/>
      <c r="X246" s="87"/>
      <c r="Y246" s="87"/>
      <c r="Z246" s="87"/>
      <c r="AA246" s="87"/>
      <c r="AB246" s="87"/>
      <c r="AC246" s="87"/>
      <c r="AD246" s="87"/>
      <c r="AE246" s="87"/>
      <c r="AF246" s="77"/>
      <c r="AH246" s="81"/>
      <c r="AI246" s="81"/>
      <c r="AJ246" s="81"/>
      <c r="AK246" s="81"/>
      <c r="AL246" s="81"/>
      <c r="AM246" s="81"/>
      <c r="AN246" s="81"/>
      <c r="AO246" s="81"/>
      <c r="AP246" s="81"/>
      <c r="AQ246" s="81"/>
      <c r="AR246" s="81"/>
      <c r="AS246" s="81"/>
      <c r="AT246" s="81"/>
      <c r="AU246" s="81"/>
      <c r="AV246" s="81"/>
      <c r="AW246" s="81"/>
      <c r="AX246" s="81"/>
      <c r="AY246" s="81"/>
      <c r="AZ246" s="81"/>
      <c r="BA246" s="81"/>
      <c r="BB246" s="81"/>
      <c r="BC246" s="81"/>
      <c r="BD246" s="81"/>
      <c r="BE246" s="81"/>
      <c r="BF246" s="81"/>
      <c r="BG246" s="81"/>
      <c r="BH246" s="81"/>
      <c r="BI246" s="81"/>
      <c r="BJ246" s="81"/>
      <c r="BK246" s="81"/>
      <c r="BL246" s="81"/>
      <c r="BM246" s="81"/>
      <c r="BN246" s="81"/>
      <c r="BO246" s="81"/>
      <c r="BP246" s="81"/>
      <c r="BQ246" s="81"/>
      <c r="BR246" s="81"/>
      <c r="BS246" s="81"/>
      <c r="BT246" s="81"/>
    </row>
    <row r="247" spans="1:72">
      <c r="A247" s="87"/>
      <c r="B247" s="87"/>
      <c r="C247" s="87"/>
      <c r="D247" s="87"/>
      <c r="E247" s="87"/>
      <c r="F247" s="87"/>
      <c r="G247" s="87"/>
      <c r="H247" s="87"/>
      <c r="I247" s="87"/>
      <c r="J247" s="87"/>
      <c r="K247" s="87"/>
      <c r="L247" s="87"/>
      <c r="M247" s="87"/>
      <c r="N247" s="87"/>
      <c r="O247" s="87"/>
      <c r="P247" s="87"/>
      <c r="Q247" s="87"/>
      <c r="R247" s="87"/>
      <c r="S247" s="87"/>
      <c r="T247" s="87"/>
      <c r="U247" s="87"/>
      <c r="V247" s="87"/>
      <c r="W247" s="87"/>
      <c r="X247" s="87"/>
      <c r="Y247" s="87"/>
      <c r="Z247" s="87"/>
      <c r="AA247" s="87"/>
      <c r="AB247" s="87"/>
      <c r="AC247" s="87"/>
      <c r="AD247" s="87"/>
      <c r="AE247" s="87"/>
      <c r="AF247" s="77"/>
      <c r="AH247" s="81"/>
      <c r="AI247" s="81"/>
      <c r="AJ247" s="81"/>
      <c r="AK247" s="81"/>
      <c r="AL247" s="81"/>
      <c r="AM247" s="81"/>
      <c r="AN247" s="81"/>
      <c r="AO247" s="81"/>
      <c r="AP247" s="81"/>
      <c r="AQ247" s="81"/>
      <c r="AR247" s="81"/>
      <c r="AS247" s="81"/>
      <c r="AT247" s="81"/>
      <c r="AU247" s="81"/>
      <c r="AV247" s="81"/>
      <c r="AW247" s="81"/>
      <c r="AX247" s="81"/>
      <c r="AY247" s="81"/>
      <c r="AZ247" s="81"/>
      <c r="BA247" s="81"/>
      <c r="BB247" s="81"/>
      <c r="BC247" s="81"/>
      <c r="BD247" s="81"/>
      <c r="BE247" s="81"/>
      <c r="BF247" s="81"/>
      <c r="BG247" s="81"/>
      <c r="BH247" s="81"/>
      <c r="BI247" s="81"/>
      <c r="BJ247" s="81"/>
      <c r="BK247" s="81"/>
      <c r="BL247" s="81"/>
      <c r="BM247" s="81"/>
      <c r="BN247" s="81"/>
      <c r="BO247" s="81"/>
      <c r="BP247" s="81"/>
      <c r="BQ247" s="81"/>
      <c r="BR247" s="81"/>
      <c r="BS247" s="81"/>
      <c r="BT247" s="81"/>
    </row>
    <row r="248" spans="1:72">
      <c r="A248" s="87"/>
      <c r="B248" s="87"/>
      <c r="C248" s="87"/>
      <c r="D248" s="87"/>
      <c r="E248" s="87"/>
      <c r="F248" s="87"/>
      <c r="G248" s="87"/>
      <c r="H248" s="87"/>
      <c r="I248" s="87"/>
      <c r="J248" s="87"/>
      <c r="K248" s="87"/>
      <c r="L248" s="87"/>
      <c r="M248" s="87"/>
      <c r="N248" s="87"/>
      <c r="O248" s="87"/>
      <c r="P248" s="87"/>
      <c r="Q248" s="87"/>
      <c r="R248" s="87"/>
      <c r="S248" s="87"/>
      <c r="T248" s="87"/>
      <c r="U248" s="87"/>
      <c r="V248" s="87"/>
      <c r="W248" s="87"/>
      <c r="X248" s="87"/>
      <c r="Y248" s="87"/>
      <c r="Z248" s="87"/>
      <c r="AA248" s="87"/>
      <c r="AB248" s="87"/>
      <c r="AC248" s="87"/>
      <c r="AD248" s="87"/>
      <c r="AE248" s="87"/>
      <c r="AF248" s="77"/>
      <c r="AH248" s="81"/>
      <c r="AI248" s="81"/>
      <c r="AJ248" s="81"/>
      <c r="AK248" s="81"/>
      <c r="AL248" s="81"/>
      <c r="AM248" s="81"/>
      <c r="AN248" s="81"/>
      <c r="AO248" s="81"/>
      <c r="AP248" s="81"/>
      <c r="AQ248" s="81"/>
      <c r="AR248" s="81"/>
      <c r="AS248" s="81"/>
      <c r="AT248" s="81"/>
      <c r="AU248" s="81"/>
      <c r="AV248" s="81"/>
      <c r="AW248" s="81"/>
      <c r="AX248" s="81"/>
      <c r="AY248" s="81"/>
      <c r="AZ248" s="81"/>
      <c r="BA248" s="81"/>
      <c r="BB248" s="81"/>
      <c r="BC248" s="81"/>
      <c r="BD248" s="81"/>
      <c r="BE248" s="81"/>
      <c r="BF248" s="81"/>
      <c r="BG248" s="81"/>
      <c r="BH248" s="81"/>
      <c r="BI248" s="81"/>
      <c r="BJ248" s="81"/>
      <c r="BK248" s="81"/>
      <c r="BL248" s="81"/>
      <c r="BM248" s="81"/>
      <c r="BN248" s="81"/>
      <c r="BO248" s="81"/>
      <c r="BP248" s="81"/>
      <c r="BQ248" s="81"/>
      <c r="BR248" s="81"/>
      <c r="BS248" s="81"/>
      <c r="BT248" s="81"/>
    </row>
    <row r="249" spans="1:72">
      <c r="A249" s="87"/>
      <c r="B249" s="87"/>
      <c r="C249" s="87"/>
      <c r="D249" s="87"/>
      <c r="E249" s="87"/>
      <c r="F249" s="87"/>
      <c r="G249" s="87"/>
      <c r="H249" s="87"/>
      <c r="I249" s="87"/>
      <c r="J249" s="87"/>
      <c r="K249" s="87"/>
      <c r="L249" s="87"/>
      <c r="M249" s="87"/>
      <c r="N249" s="87"/>
      <c r="O249" s="87"/>
      <c r="P249" s="87"/>
      <c r="Q249" s="87"/>
      <c r="R249" s="87"/>
      <c r="S249" s="87"/>
      <c r="T249" s="87"/>
      <c r="U249" s="87"/>
      <c r="V249" s="87"/>
      <c r="W249" s="87"/>
      <c r="X249" s="87"/>
      <c r="Y249" s="87"/>
      <c r="Z249" s="87"/>
      <c r="AA249" s="87"/>
      <c r="AB249" s="87"/>
      <c r="AC249" s="87"/>
      <c r="AD249" s="87"/>
      <c r="AE249" s="87"/>
      <c r="AF249" s="77"/>
      <c r="AH249" s="81"/>
      <c r="AI249" s="81"/>
      <c r="AJ249" s="81"/>
      <c r="AK249" s="81"/>
      <c r="AL249" s="81"/>
      <c r="AM249" s="81"/>
      <c r="AN249" s="81"/>
      <c r="AO249" s="81"/>
      <c r="AP249" s="81"/>
      <c r="AQ249" s="81"/>
      <c r="AR249" s="81"/>
      <c r="AS249" s="81"/>
      <c r="AT249" s="81"/>
      <c r="AU249" s="81"/>
      <c r="AV249" s="81"/>
      <c r="AW249" s="81"/>
      <c r="AX249" s="81"/>
      <c r="AY249" s="81"/>
      <c r="AZ249" s="81"/>
      <c r="BA249" s="81"/>
      <c r="BB249" s="81"/>
      <c r="BC249" s="81"/>
      <c r="BD249" s="81"/>
      <c r="BE249" s="81"/>
      <c r="BF249" s="81"/>
      <c r="BG249" s="81"/>
      <c r="BH249" s="81"/>
      <c r="BI249" s="81"/>
      <c r="BJ249" s="81"/>
      <c r="BK249" s="81"/>
      <c r="BL249" s="81"/>
      <c r="BM249" s="81"/>
      <c r="BN249" s="81"/>
      <c r="BO249" s="81"/>
      <c r="BP249" s="81"/>
      <c r="BQ249" s="81"/>
      <c r="BR249" s="81"/>
      <c r="BS249" s="81"/>
      <c r="BT249" s="81"/>
    </row>
    <row r="250" spans="1:72">
      <c r="A250" s="87"/>
      <c r="B250" s="87"/>
      <c r="C250" s="87"/>
      <c r="D250" s="87"/>
      <c r="E250" s="87"/>
      <c r="F250" s="87"/>
      <c r="G250" s="87"/>
      <c r="H250" s="87"/>
      <c r="I250" s="87"/>
      <c r="J250" s="87"/>
      <c r="K250" s="87"/>
      <c r="L250" s="87"/>
      <c r="M250" s="87"/>
      <c r="N250" s="87"/>
      <c r="O250" s="87"/>
      <c r="P250" s="87"/>
      <c r="Q250" s="87"/>
      <c r="R250" s="87"/>
      <c r="S250" s="87"/>
      <c r="T250" s="87"/>
      <c r="U250" s="87"/>
      <c r="V250" s="87"/>
      <c r="W250" s="87"/>
      <c r="X250" s="87"/>
      <c r="Y250" s="87"/>
      <c r="Z250" s="87"/>
      <c r="AA250" s="87"/>
      <c r="AB250" s="87"/>
      <c r="AC250" s="87"/>
      <c r="AD250" s="87"/>
      <c r="AE250" s="87"/>
      <c r="AF250" s="77"/>
      <c r="AH250" s="81"/>
      <c r="AI250" s="81"/>
      <c r="AJ250" s="81"/>
      <c r="AK250" s="81"/>
      <c r="AL250" s="81"/>
      <c r="AM250" s="81"/>
      <c r="AN250" s="81"/>
      <c r="AO250" s="81"/>
      <c r="AP250" s="81"/>
      <c r="AQ250" s="81"/>
      <c r="AR250" s="81"/>
      <c r="AS250" s="81"/>
      <c r="AT250" s="81"/>
      <c r="AU250" s="81"/>
      <c r="AV250" s="81"/>
      <c r="AW250" s="81"/>
      <c r="AX250" s="81"/>
      <c r="AY250" s="81"/>
      <c r="AZ250" s="81"/>
      <c r="BA250" s="81"/>
      <c r="BB250" s="81"/>
      <c r="BC250" s="81"/>
      <c r="BD250" s="81"/>
      <c r="BE250" s="81"/>
      <c r="BF250" s="81"/>
      <c r="BG250" s="81"/>
      <c r="BH250" s="81"/>
      <c r="BI250" s="81"/>
      <c r="BJ250" s="81"/>
      <c r="BK250" s="81"/>
      <c r="BL250" s="81"/>
      <c r="BM250" s="81"/>
      <c r="BN250" s="81"/>
      <c r="BO250" s="81"/>
      <c r="BP250" s="81"/>
      <c r="BQ250" s="81"/>
      <c r="BR250" s="81"/>
      <c r="BS250" s="81"/>
      <c r="BT250" s="81"/>
    </row>
    <row r="251" spans="1:72">
      <c r="A251" s="87"/>
      <c r="B251" s="87"/>
      <c r="C251" s="87"/>
      <c r="D251" s="87"/>
      <c r="E251" s="87"/>
      <c r="F251" s="87"/>
      <c r="G251" s="87"/>
      <c r="H251" s="87"/>
      <c r="I251" s="87"/>
      <c r="J251" s="87"/>
      <c r="K251" s="87"/>
      <c r="L251" s="87"/>
      <c r="M251" s="87"/>
      <c r="N251" s="87"/>
      <c r="O251" s="87"/>
      <c r="P251" s="87"/>
      <c r="Q251" s="87"/>
      <c r="R251" s="87"/>
      <c r="S251" s="87"/>
      <c r="T251" s="87"/>
      <c r="U251" s="87"/>
      <c r="V251" s="87"/>
      <c r="W251" s="87"/>
      <c r="X251" s="87"/>
      <c r="Y251" s="87"/>
      <c r="Z251" s="87"/>
      <c r="AA251" s="87"/>
      <c r="AB251" s="87"/>
      <c r="AC251" s="87"/>
      <c r="AD251" s="87"/>
      <c r="AE251" s="87"/>
      <c r="AF251" s="77"/>
      <c r="AH251" s="81"/>
      <c r="AI251" s="81"/>
      <c r="AJ251" s="81"/>
      <c r="AK251" s="81"/>
      <c r="AL251" s="81"/>
      <c r="AM251" s="81"/>
      <c r="AN251" s="81"/>
      <c r="AO251" s="81"/>
      <c r="AP251" s="81"/>
      <c r="AQ251" s="81"/>
      <c r="AR251" s="81"/>
      <c r="AS251" s="81"/>
      <c r="AT251" s="81"/>
      <c r="AU251" s="81"/>
      <c r="AV251" s="81"/>
      <c r="AW251" s="81"/>
      <c r="AX251" s="81"/>
      <c r="AY251" s="81"/>
      <c r="AZ251" s="81"/>
      <c r="BA251" s="81"/>
      <c r="BB251" s="81"/>
      <c r="BC251" s="81"/>
      <c r="BD251" s="81"/>
      <c r="BE251" s="81"/>
      <c r="BF251" s="81"/>
      <c r="BG251" s="81"/>
      <c r="BH251" s="81"/>
      <c r="BI251" s="81"/>
      <c r="BJ251" s="81"/>
      <c r="BK251" s="81"/>
      <c r="BL251" s="81"/>
      <c r="BM251" s="81"/>
      <c r="BN251" s="81"/>
      <c r="BO251" s="81"/>
      <c r="BP251" s="81"/>
      <c r="BQ251" s="81"/>
      <c r="BR251" s="81"/>
      <c r="BS251" s="81"/>
      <c r="BT251" s="81"/>
    </row>
    <row r="252" spans="1:72">
      <c r="A252" s="77"/>
      <c r="B252" s="77"/>
      <c r="C252" s="77"/>
      <c r="D252" s="77"/>
      <c r="E252" s="77"/>
      <c r="F252" s="77"/>
      <c r="G252" s="77"/>
      <c r="H252" s="77"/>
      <c r="I252" s="77"/>
      <c r="J252" s="77"/>
      <c r="K252" s="77"/>
      <c r="L252" s="77"/>
      <c r="M252" s="77"/>
      <c r="N252" s="77"/>
      <c r="O252" s="77"/>
      <c r="P252" s="77"/>
      <c r="Q252" s="77"/>
      <c r="R252" s="77"/>
      <c r="S252" s="77"/>
      <c r="T252" s="77"/>
      <c r="U252" s="77"/>
      <c r="V252" s="77"/>
      <c r="W252" s="77"/>
      <c r="X252" s="77"/>
      <c r="Y252" s="77"/>
      <c r="Z252" s="77"/>
      <c r="AA252" s="77"/>
      <c r="AB252" s="77"/>
      <c r="AC252" s="77"/>
      <c r="AD252" s="77"/>
      <c r="AE252" s="77"/>
      <c r="AF252" s="77"/>
      <c r="AH252" s="81"/>
      <c r="AI252" s="81"/>
      <c r="AJ252" s="81"/>
      <c r="AK252" s="81"/>
      <c r="AL252" s="81"/>
      <c r="AM252" s="81"/>
      <c r="AN252" s="81"/>
      <c r="AO252" s="81"/>
      <c r="AP252" s="81"/>
      <c r="AQ252" s="81"/>
      <c r="AR252" s="81"/>
      <c r="AS252" s="81"/>
      <c r="AT252" s="81"/>
      <c r="AU252" s="81"/>
      <c r="AV252" s="81"/>
      <c r="AW252" s="81"/>
      <c r="AX252" s="81"/>
      <c r="AY252" s="81"/>
      <c r="AZ252" s="81"/>
      <c r="BA252" s="81"/>
      <c r="BB252" s="81"/>
      <c r="BC252" s="81"/>
      <c r="BD252" s="81"/>
      <c r="BE252" s="81"/>
      <c r="BF252" s="81"/>
      <c r="BG252" s="81"/>
      <c r="BH252" s="81"/>
      <c r="BI252" s="81"/>
      <c r="BJ252" s="81"/>
      <c r="BK252" s="81"/>
      <c r="BL252" s="81"/>
      <c r="BM252" s="81"/>
      <c r="BN252" s="81"/>
      <c r="BO252" s="81"/>
      <c r="BP252" s="81"/>
      <c r="BQ252" s="81"/>
      <c r="BR252" s="81"/>
      <c r="BS252" s="81"/>
      <c r="BT252" s="81"/>
    </row>
    <row r="253" spans="1:72">
      <c r="A253" s="77"/>
      <c r="B253" s="77"/>
      <c r="C253" s="77"/>
      <c r="D253" s="77"/>
      <c r="E253" s="77"/>
      <c r="F253" s="77"/>
      <c r="G253" s="77"/>
      <c r="H253" s="77"/>
      <c r="I253" s="77"/>
      <c r="J253" s="77"/>
      <c r="K253" s="77"/>
      <c r="L253" s="77"/>
      <c r="M253" s="77"/>
      <c r="N253" s="77"/>
      <c r="O253" s="77"/>
      <c r="P253" s="77"/>
      <c r="Q253" s="77"/>
      <c r="R253" s="77"/>
      <c r="S253" s="77"/>
      <c r="T253" s="77"/>
      <c r="U253" s="77"/>
      <c r="V253" s="77"/>
      <c r="W253" s="77"/>
      <c r="X253" s="77"/>
      <c r="Y253" s="77"/>
      <c r="Z253" s="77"/>
      <c r="AA253" s="77"/>
      <c r="AB253" s="77"/>
      <c r="AC253" s="77"/>
      <c r="AD253" s="77"/>
      <c r="AE253" s="77"/>
      <c r="AF253" s="77"/>
      <c r="AH253" s="81"/>
      <c r="AI253" s="81"/>
      <c r="AJ253" s="81"/>
      <c r="AK253" s="81"/>
      <c r="AL253" s="81"/>
      <c r="AM253" s="81"/>
      <c r="AN253" s="81"/>
      <c r="AO253" s="81"/>
      <c r="AP253" s="81"/>
      <c r="AQ253" s="81"/>
      <c r="AR253" s="81"/>
      <c r="AS253" s="81"/>
      <c r="AT253" s="81"/>
      <c r="AU253" s="81"/>
      <c r="AV253" s="81"/>
      <c r="AW253" s="81"/>
      <c r="AX253" s="81"/>
      <c r="AY253" s="81"/>
      <c r="AZ253" s="81"/>
      <c r="BA253" s="81"/>
      <c r="BB253" s="81"/>
      <c r="BC253" s="81"/>
      <c r="BD253" s="81"/>
      <c r="BE253" s="81"/>
      <c r="BF253" s="81"/>
      <c r="BG253" s="81"/>
      <c r="BH253" s="81"/>
      <c r="BI253" s="81"/>
      <c r="BJ253" s="81"/>
      <c r="BK253" s="81"/>
      <c r="BL253" s="81"/>
      <c r="BM253" s="81"/>
      <c r="BN253" s="81"/>
      <c r="BO253" s="81"/>
      <c r="BP253" s="81"/>
      <c r="BQ253" s="81"/>
      <c r="BR253" s="81"/>
      <c r="BS253" s="81"/>
      <c r="BT253" s="81"/>
    </row>
    <row r="254" spans="1:72">
      <c r="A254" s="77"/>
      <c r="B254" s="77"/>
      <c r="C254" s="77"/>
      <c r="D254" s="77"/>
      <c r="E254" s="77"/>
      <c r="F254" s="77"/>
      <c r="G254" s="77"/>
      <c r="H254" s="77"/>
      <c r="I254" s="77"/>
      <c r="J254" s="77"/>
      <c r="K254" s="77"/>
      <c r="L254" s="77"/>
      <c r="M254" s="77"/>
      <c r="N254" s="77"/>
      <c r="O254" s="77"/>
      <c r="P254" s="77"/>
      <c r="Q254" s="77"/>
      <c r="R254" s="77"/>
      <c r="S254" s="77"/>
      <c r="T254" s="77"/>
      <c r="U254" s="77"/>
      <c r="V254" s="77"/>
      <c r="W254" s="77"/>
      <c r="X254" s="77"/>
      <c r="Y254" s="77"/>
      <c r="Z254" s="77"/>
      <c r="AA254" s="77"/>
      <c r="AB254" s="77"/>
      <c r="AC254" s="77"/>
      <c r="AD254" s="77"/>
      <c r="AE254" s="77"/>
      <c r="AF254" s="77"/>
      <c r="AH254" s="81"/>
      <c r="AI254" s="81"/>
      <c r="AJ254" s="81"/>
      <c r="AK254" s="81"/>
      <c r="AL254" s="81"/>
      <c r="AM254" s="81"/>
      <c r="AN254" s="81"/>
      <c r="AO254" s="81"/>
      <c r="AP254" s="81"/>
      <c r="AQ254" s="81"/>
      <c r="AR254" s="81"/>
      <c r="AS254" s="81"/>
      <c r="AT254" s="81"/>
      <c r="AU254" s="81"/>
      <c r="AV254" s="81"/>
      <c r="AW254" s="81"/>
      <c r="AX254" s="81"/>
      <c r="AY254" s="81"/>
      <c r="AZ254" s="81"/>
      <c r="BA254" s="81"/>
      <c r="BB254" s="81"/>
      <c r="BC254" s="81"/>
      <c r="BD254" s="81"/>
      <c r="BE254" s="81"/>
      <c r="BF254" s="81"/>
      <c r="BG254" s="81"/>
      <c r="BH254" s="81"/>
      <c r="BI254" s="81"/>
      <c r="BJ254" s="81"/>
      <c r="BK254" s="81"/>
      <c r="BL254" s="81"/>
      <c r="BM254" s="81"/>
      <c r="BN254" s="81"/>
      <c r="BO254" s="81"/>
      <c r="BP254" s="81"/>
      <c r="BQ254" s="81"/>
      <c r="BR254" s="81"/>
      <c r="BS254" s="81"/>
      <c r="BT254" s="81"/>
    </row>
    <row r="255" spans="1:72">
      <c r="A255" s="77"/>
      <c r="B255" s="77"/>
      <c r="C255" s="77"/>
      <c r="D255" s="77"/>
      <c r="E255" s="77"/>
      <c r="F255" s="77"/>
      <c r="G255" s="77"/>
      <c r="H255" s="77"/>
      <c r="I255" s="77"/>
      <c r="J255" s="77"/>
      <c r="K255" s="77"/>
      <c r="L255" s="77"/>
      <c r="M255" s="77"/>
      <c r="N255" s="77"/>
      <c r="O255" s="77"/>
      <c r="P255" s="77"/>
      <c r="Q255" s="77"/>
      <c r="R255" s="77"/>
      <c r="S255" s="77"/>
      <c r="T255" s="77"/>
      <c r="U255" s="77"/>
      <c r="V255" s="77"/>
      <c r="W255" s="77"/>
      <c r="X255" s="77"/>
      <c r="Y255" s="77"/>
      <c r="Z255" s="77"/>
      <c r="AA255" s="77"/>
      <c r="AB255" s="77"/>
      <c r="AC255" s="77"/>
      <c r="AD255" s="77"/>
      <c r="AE255" s="77"/>
      <c r="AF255" s="77"/>
      <c r="AH255" s="81"/>
      <c r="AI255" s="81"/>
      <c r="AJ255" s="81"/>
      <c r="AK255" s="81"/>
      <c r="AL255" s="81"/>
      <c r="AM255" s="81"/>
      <c r="AN255" s="81"/>
      <c r="AO255" s="81"/>
      <c r="AP255" s="81"/>
      <c r="AQ255" s="81"/>
      <c r="AR255" s="81"/>
      <c r="AS255" s="81"/>
      <c r="AT255" s="81"/>
      <c r="AU255" s="81"/>
      <c r="AV255" s="81"/>
      <c r="AW255" s="81"/>
      <c r="AX255" s="81"/>
      <c r="AY255" s="81"/>
      <c r="AZ255" s="81"/>
      <c r="BA255" s="81"/>
      <c r="BB255" s="81"/>
      <c r="BC255" s="81"/>
      <c r="BD255" s="81"/>
      <c r="BE255" s="81"/>
      <c r="BF255" s="81"/>
      <c r="BG255" s="81"/>
      <c r="BH255" s="81"/>
      <c r="BI255" s="81"/>
      <c r="BJ255" s="81"/>
      <c r="BK255" s="81"/>
      <c r="BL255" s="81"/>
      <c r="BM255" s="81"/>
      <c r="BN255" s="81"/>
      <c r="BO255" s="81"/>
      <c r="BP255" s="81"/>
      <c r="BQ255" s="81"/>
      <c r="BR255" s="81"/>
      <c r="BS255" s="81"/>
      <c r="BT255" s="81"/>
    </row>
    <row r="256" spans="1:72">
      <c r="A256" s="77"/>
      <c r="B256" s="77"/>
      <c r="C256" s="77"/>
      <c r="D256" s="77"/>
      <c r="E256" s="77"/>
      <c r="F256" s="77"/>
      <c r="G256" s="77"/>
      <c r="H256" s="77"/>
      <c r="I256" s="77"/>
      <c r="J256" s="77"/>
      <c r="K256" s="77"/>
      <c r="L256" s="77"/>
      <c r="M256" s="77"/>
      <c r="N256" s="77"/>
      <c r="O256" s="77"/>
      <c r="P256" s="77"/>
      <c r="Q256" s="77"/>
      <c r="R256" s="77"/>
      <c r="S256" s="77"/>
      <c r="T256" s="77"/>
      <c r="U256" s="77"/>
      <c r="V256" s="77"/>
      <c r="W256" s="77"/>
      <c r="X256" s="77"/>
      <c r="Y256" s="77"/>
      <c r="Z256" s="77"/>
      <c r="AA256" s="77"/>
      <c r="AB256" s="77"/>
      <c r="AC256" s="77"/>
      <c r="AD256" s="77"/>
      <c r="AE256" s="77"/>
      <c r="AF256" s="77"/>
      <c r="AH256" s="81"/>
      <c r="AI256" s="81"/>
      <c r="AJ256" s="81"/>
      <c r="AK256" s="81"/>
      <c r="AL256" s="81"/>
      <c r="AM256" s="81"/>
      <c r="AN256" s="81"/>
      <c r="AO256" s="81"/>
      <c r="AP256" s="81"/>
      <c r="AQ256" s="81"/>
      <c r="AR256" s="81"/>
      <c r="AS256" s="81"/>
      <c r="AT256" s="81"/>
      <c r="AU256" s="81"/>
      <c r="AV256" s="81"/>
      <c r="AW256" s="81"/>
      <c r="AX256" s="81"/>
      <c r="AY256" s="81"/>
      <c r="AZ256" s="81"/>
      <c r="BA256" s="81"/>
      <c r="BB256" s="81"/>
      <c r="BC256" s="81"/>
      <c r="BD256" s="81"/>
      <c r="BE256" s="81"/>
      <c r="BF256" s="81"/>
      <c r="BG256" s="81"/>
      <c r="BH256" s="81"/>
      <c r="BI256" s="81"/>
      <c r="BJ256" s="81"/>
      <c r="BK256" s="81"/>
      <c r="BL256" s="81"/>
      <c r="BM256" s="81"/>
      <c r="BN256" s="81"/>
      <c r="BO256" s="81"/>
      <c r="BP256" s="81"/>
      <c r="BQ256" s="81"/>
      <c r="BR256" s="81"/>
      <c r="BS256" s="81"/>
      <c r="BT256" s="81"/>
    </row>
    <row r="257" spans="1:32">
      <c r="A257" s="77"/>
      <c r="B257" s="77"/>
      <c r="C257" s="77"/>
      <c r="D257" s="77"/>
      <c r="E257" s="77"/>
      <c r="F257" s="77"/>
      <c r="G257" s="77"/>
      <c r="H257" s="77"/>
      <c r="I257" s="77"/>
      <c r="J257" s="77"/>
      <c r="K257" s="77"/>
      <c r="L257" s="77"/>
      <c r="M257" s="77"/>
      <c r="N257" s="77"/>
      <c r="O257" s="77"/>
      <c r="P257" s="77"/>
      <c r="Q257" s="77"/>
      <c r="R257" s="77"/>
      <c r="S257" s="77"/>
      <c r="T257" s="77"/>
      <c r="U257" s="77"/>
      <c r="V257" s="77"/>
      <c r="W257" s="77"/>
      <c r="X257" s="77"/>
      <c r="Y257" s="77"/>
      <c r="Z257" s="77"/>
      <c r="AA257" s="77"/>
      <c r="AB257" s="77"/>
      <c r="AC257" s="77"/>
      <c r="AD257" s="77"/>
      <c r="AE257" s="77"/>
      <c r="AF257" s="77"/>
    </row>
    <row r="258" spans="1:32">
      <c r="A258" s="77"/>
      <c r="B258" s="77"/>
      <c r="C258" s="77"/>
      <c r="D258" s="77"/>
      <c r="E258" s="77"/>
      <c r="F258" s="77"/>
      <c r="G258" s="77"/>
      <c r="H258" s="77"/>
      <c r="I258" s="77"/>
      <c r="J258" s="77"/>
      <c r="K258" s="77"/>
      <c r="L258" s="77"/>
      <c r="M258" s="77"/>
      <c r="N258" s="77"/>
      <c r="O258" s="77"/>
      <c r="P258" s="77"/>
      <c r="Q258" s="77"/>
      <c r="R258" s="77"/>
      <c r="S258" s="77"/>
      <c r="T258" s="77"/>
      <c r="U258" s="77"/>
      <c r="V258" s="77"/>
      <c r="W258" s="77"/>
      <c r="X258" s="77"/>
      <c r="Y258" s="77"/>
      <c r="Z258" s="77"/>
      <c r="AA258" s="77"/>
      <c r="AB258" s="77"/>
      <c r="AC258" s="77"/>
      <c r="AD258" s="77"/>
      <c r="AE258" s="77"/>
      <c r="AF258" s="77"/>
    </row>
    <row r="259" spans="1:32">
      <c r="A259" s="77"/>
      <c r="B259" s="77"/>
      <c r="C259" s="77"/>
      <c r="D259" s="77"/>
      <c r="E259" s="77"/>
      <c r="F259" s="77"/>
      <c r="G259" s="77"/>
      <c r="H259" s="77"/>
      <c r="I259" s="77"/>
      <c r="J259" s="77"/>
      <c r="K259" s="77"/>
      <c r="L259" s="77"/>
      <c r="M259" s="77"/>
      <c r="N259" s="77"/>
      <c r="O259" s="77"/>
      <c r="P259" s="77"/>
      <c r="Q259" s="77"/>
      <c r="R259" s="77"/>
      <c r="S259" s="77"/>
      <c r="T259" s="77"/>
      <c r="U259" s="77"/>
      <c r="V259" s="77"/>
      <c r="W259" s="77"/>
      <c r="X259" s="77"/>
      <c r="Y259" s="77"/>
      <c r="Z259" s="77"/>
      <c r="AA259" s="77"/>
      <c r="AB259" s="77"/>
      <c r="AC259" s="77"/>
      <c r="AD259" s="77"/>
      <c r="AE259" s="77"/>
      <c r="AF259" s="77"/>
    </row>
    <row r="260" spans="1:32">
      <c r="A260" s="77"/>
      <c r="B260" s="77"/>
      <c r="C260" s="77"/>
      <c r="D260" s="77"/>
      <c r="E260" s="77"/>
      <c r="F260" s="77"/>
      <c r="G260" s="77"/>
      <c r="H260" s="77"/>
      <c r="I260" s="77"/>
      <c r="J260" s="77"/>
      <c r="K260" s="77"/>
      <c r="L260" s="77"/>
      <c r="M260" s="77"/>
      <c r="N260" s="77"/>
      <c r="O260" s="77"/>
      <c r="P260" s="77"/>
      <c r="Q260" s="77"/>
      <c r="R260" s="77"/>
      <c r="S260" s="77"/>
      <c r="T260" s="77"/>
      <c r="U260" s="77"/>
      <c r="V260" s="77"/>
      <c r="W260" s="77"/>
      <c r="X260" s="77"/>
      <c r="Y260" s="77"/>
      <c r="Z260" s="77"/>
      <c r="AA260" s="77"/>
      <c r="AB260" s="77"/>
      <c r="AC260" s="77"/>
      <c r="AD260" s="77"/>
      <c r="AE260" s="77"/>
      <c r="AF260" s="77"/>
    </row>
    <row r="261" spans="1:32">
      <c r="A261" s="77"/>
      <c r="B261" s="77"/>
      <c r="C261" s="77"/>
      <c r="D261" s="77"/>
      <c r="E261" s="77"/>
      <c r="F261" s="77"/>
      <c r="G261" s="77"/>
      <c r="H261" s="77"/>
      <c r="I261" s="77"/>
      <c r="J261" s="77"/>
      <c r="K261" s="77"/>
      <c r="L261" s="77"/>
      <c r="M261" s="77"/>
      <c r="N261" s="77"/>
      <c r="O261" s="77"/>
      <c r="P261" s="77"/>
      <c r="Q261" s="77"/>
      <c r="R261" s="77"/>
      <c r="S261" s="77"/>
      <c r="T261" s="77"/>
      <c r="U261" s="77"/>
      <c r="V261" s="77"/>
      <c r="W261" s="77"/>
      <c r="X261" s="77"/>
      <c r="Y261" s="77"/>
      <c r="Z261" s="77"/>
      <c r="AA261" s="77"/>
      <c r="AB261" s="77"/>
      <c r="AC261" s="77"/>
      <c r="AD261" s="77"/>
      <c r="AE261" s="77"/>
      <c r="AF261" s="77"/>
    </row>
    <row r="262" spans="1:32">
      <c r="A262" s="77"/>
      <c r="B262" s="77"/>
      <c r="C262" s="77"/>
      <c r="D262" s="77"/>
      <c r="E262" s="77"/>
      <c r="F262" s="77"/>
      <c r="G262" s="77"/>
      <c r="H262" s="77"/>
      <c r="I262" s="77"/>
      <c r="J262" s="77"/>
      <c r="K262" s="77"/>
      <c r="L262" s="77"/>
      <c r="M262" s="77"/>
      <c r="N262" s="77"/>
      <c r="O262" s="77"/>
      <c r="P262" s="77"/>
      <c r="Q262" s="77"/>
      <c r="R262" s="77"/>
      <c r="S262" s="77"/>
      <c r="T262" s="77"/>
      <c r="U262" s="77"/>
      <c r="V262" s="77"/>
      <c r="W262" s="77"/>
      <c r="X262" s="77"/>
      <c r="Y262" s="77"/>
      <c r="Z262" s="77"/>
      <c r="AA262" s="77"/>
      <c r="AB262" s="77"/>
      <c r="AC262" s="77"/>
      <c r="AD262" s="77"/>
      <c r="AE262" s="77"/>
      <c r="AF262" s="77"/>
    </row>
    <row r="263" spans="1:32">
      <c r="A263" s="77"/>
      <c r="B263" s="77"/>
      <c r="C263" s="77"/>
      <c r="D263" s="77"/>
      <c r="E263" s="77"/>
      <c r="F263" s="77"/>
      <c r="G263" s="77"/>
      <c r="H263" s="77"/>
      <c r="I263" s="77"/>
      <c r="J263" s="77"/>
      <c r="K263" s="77"/>
      <c r="L263" s="77"/>
      <c r="M263" s="77"/>
      <c r="N263" s="77"/>
      <c r="O263" s="77"/>
      <c r="P263" s="77"/>
      <c r="Q263" s="77"/>
      <c r="R263" s="77"/>
      <c r="S263" s="77"/>
      <c r="T263" s="77"/>
      <c r="U263" s="77"/>
      <c r="V263" s="77"/>
      <c r="W263" s="77"/>
      <c r="X263" s="77"/>
      <c r="Y263" s="77"/>
      <c r="Z263" s="77"/>
      <c r="AA263" s="77"/>
      <c r="AB263" s="77"/>
      <c r="AC263" s="77"/>
      <c r="AD263" s="77"/>
      <c r="AE263" s="77"/>
      <c r="AF263" s="77"/>
    </row>
    <row r="264" spans="1:32">
      <c r="A264" s="77"/>
      <c r="B264" s="77"/>
      <c r="C264" s="77"/>
      <c r="D264" s="77"/>
      <c r="E264" s="77"/>
      <c r="F264" s="77"/>
      <c r="G264" s="77"/>
      <c r="H264" s="77"/>
      <c r="I264" s="77"/>
      <c r="J264" s="77"/>
      <c r="K264" s="77"/>
      <c r="L264" s="77"/>
      <c r="M264" s="77"/>
      <c r="N264" s="77"/>
      <c r="O264" s="77"/>
      <c r="P264" s="77"/>
      <c r="Q264" s="77"/>
      <c r="R264" s="77"/>
      <c r="S264" s="77"/>
      <c r="T264" s="77"/>
      <c r="U264" s="77"/>
      <c r="V264" s="77"/>
      <c r="W264" s="77"/>
      <c r="X264" s="77"/>
      <c r="Y264" s="77"/>
      <c r="Z264" s="77"/>
      <c r="AA264" s="77"/>
      <c r="AB264" s="77"/>
      <c r="AC264" s="77"/>
      <c r="AD264" s="77"/>
      <c r="AE264" s="77"/>
      <c r="AF264" s="77"/>
    </row>
    <row r="265" spans="1:32">
      <c r="A265" s="77"/>
      <c r="B265" s="77"/>
      <c r="C265" s="77"/>
      <c r="D265" s="77"/>
      <c r="E265" s="77"/>
      <c r="F265" s="77"/>
      <c r="G265" s="77"/>
      <c r="H265" s="77"/>
      <c r="I265" s="77"/>
      <c r="J265" s="77"/>
      <c r="K265" s="77"/>
      <c r="L265" s="77"/>
      <c r="M265" s="77"/>
      <c r="N265" s="77"/>
      <c r="O265" s="77"/>
      <c r="P265" s="77"/>
      <c r="Q265" s="77"/>
      <c r="R265" s="77"/>
      <c r="S265" s="77"/>
      <c r="T265" s="77"/>
      <c r="U265" s="77"/>
      <c r="V265" s="77"/>
      <c r="W265" s="77"/>
      <c r="X265" s="77"/>
      <c r="Y265" s="77"/>
      <c r="Z265" s="77"/>
      <c r="AA265" s="77"/>
      <c r="AB265" s="77"/>
      <c r="AC265" s="77"/>
      <c r="AD265" s="77"/>
      <c r="AE265" s="77"/>
      <c r="AF265" s="77"/>
    </row>
    <row r="266" spans="1:32">
      <c r="A266" s="77"/>
      <c r="B266" s="77"/>
      <c r="C266" s="77"/>
      <c r="D266" s="77"/>
      <c r="E266" s="77"/>
      <c r="F266" s="77"/>
      <c r="G266" s="77"/>
      <c r="H266" s="77"/>
      <c r="I266" s="77"/>
      <c r="J266" s="77"/>
      <c r="K266" s="77"/>
      <c r="L266" s="77"/>
      <c r="M266" s="77"/>
      <c r="N266" s="77"/>
      <c r="O266" s="77"/>
      <c r="P266" s="77"/>
      <c r="Q266" s="77"/>
      <c r="R266" s="77"/>
      <c r="S266" s="77"/>
      <c r="T266" s="77"/>
      <c r="U266" s="77"/>
      <c r="V266" s="77"/>
      <c r="W266" s="77"/>
      <c r="X266" s="77"/>
      <c r="Y266" s="77"/>
      <c r="Z266" s="77"/>
      <c r="AA266" s="77"/>
      <c r="AB266" s="77"/>
      <c r="AC266" s="77"/>
      <c r="AD266" s="77"/>
      <c r="AE266" s="77"/>
      <c r="AF266" s="77"/>
    </row>
    <row r="267" spans="1:32">
      <c r="A267" s="77"/>
      <c r="B267" s="77"/>
      <c r="C267" s="77"/>
      <c r="D267" s="77"/>
      <c r="E267" s="77"/>
      <c r="F267" s="77"/>
      <c r="G267" s="77"/>
      <c r="H267" s="77"/>
      <c r="I267" s="77"/>
      <c r="J267" s="77"/>
      <c r="K267" s="77"/>
      <c r="L267" s="77"/>
      <c r="M267" s="77"/>
      <c r="N267" s="77"/>
      <c r="O267" s="77"/>
      <c r="P267" s="77"/>
      <c r="Q267" s="77"/>
      <c r="R267" s="77"/>
      <c r="S267" s="77"/>
      <c r="T267" s="77"/>
      <c r="U267" s="77"/>
      <c r="V267" s="77"/>
      <c r="W267" s="77"/>
      <c r="X267" s="77"/>
      <c r="Y267" s="77"/>
      <c r="Z267" s="77"/>
      <c r="AA267" s="77"/>
      <c r="AB267" s="77"/>
      <c r="AC267" s="77"/>
      <c r="AD267" s="77"/>
      <c r="AE267" s="77"/>
      <c r="AF267" s="77"/>
    </row>
    <row r="268" spans="1:32">
      <c r="A268" s="77"/>
      <c r="B268" s="77"/>
      <c r="C268" s="77"/>
      <c r="D268" s="77"/>
      <c r="E268" s="77"/>
      <c r="F268" s="77"/>
      <c r="G268" s="77"/>
      <c r="H268" s="77"/>
      <c r="I268" s="77"/>
      <c r="J268" s="77"/>
      <c r="K268" s="77"/>
      <c r="L268" s="77"/>
      <c r="M268" s="77"/>
      <c r="N268" s="77"/>
      <c r="O268" s="77"/>
      <c r="P268" s="77"/>
      <c r="Q268" s="77"/>
      <c r="R268" s="77"/>
      <c r="S268" s="77"/>
      <c r="T268" s="77"/>
      <c r="U268" s="77"/>
      <c r="V268" s="77"/>
      <c r="W268" s="77"/>
      <c r="X268" s="77"/>
      <c r="Y268" s="77"/>
      <c r="Z268" s="77"/>
      <c r="AA268" s="77"/>
      <c r="AB268" s="77"/>
      <c r="AC268" s="77"/>
      <c r="AD268" s="77"/>
      <c r="AE268" s="77"/>
      <c r="AF268" s="77"/>
    </row>
    <row r="269" spans="1:32">
      <c r="A269" s="77"/>
      <c r="B269" s="77"/>
      <c r="C269" s="77"/>
      <c r="D269" s="77"/>
      <c r="E269" s="77"/>
      <c r="F269" s="77"/>
      <c r="G269" s="77"/>
      <c r="H269" s="77"/>
      <c r="I269" s="77"/>
      <c r="J269" s="77"/>
      <c r="K269" s="77"/>
      <c r="L269" s="77"/>
      <c r="M269" s="77"/>
      <c r="N269" s="77"/>
      <c r="O269" s="77"/>
      <c r="P269" s="77"/>
      <c r="Q269" s="77"/>
      <c r="R269" s="77"/>
      <c r="S269" s="77"/>
      <c r="T269" s="77"/>
      <c r="U269" s="77"/>
      <c r="V269" s="77"/>
      <c r="W269" s="77"/>
      <c r="X269" s="77"/>
      <c r="Y269" s="77"/>
      <c r="Z269" s="77"/>
      <c r="AA269" s="77"/>
      <c r="AB269" s="77"/>
      <c r="AC269" s="77"/>
      <c r="AD269" s="77"/>
      <c r="AE269" s="77"/>
      <c r="AF269" s="77"/>
    </row>
    <row r="270" spans="1:32">
      <c r="A270" s="77"/>
      <c r="B270" s="77"/>
      <c r="C270" s="77"/>
      <c r="D270" s="77"/>
      <c r="E270" s="77"/>
      <c r="F270" s="77"/>
      <c r="G270" s="77"/>
      <c r="H270" s="77"/>
      <c r="I270" s="77"/>
      <c r="J270" s="77"/>
      <c r="K270" s="77"/>
      <c r="L270" s="77"/>
      <c r="M270" s="77"/>
      <c r="N270" s="77"/>
      <c r="O270" s="77"/>
      <c r="P270" s="77"/>
      <c r="Q270" s="77"/>
      <c r="R270" s="77"/>
      <c r="S270" s="77"/>
      <c r="T270" s="77"/>
      <c r="U270" s="77"/>
      <c r="V270" s="77"/>
      <c r="W270" s="77"/>
      <c r="X270" s="77"/>
      <c r="Y270" s="77"/>
      <c r="Z270" s="77"/>
      <c r="AA270" s="77"/>
      <c r="AB270" s="77"/>
      <c r="AC270" s="77"/>
      <c r="AD270" s="77"/>
      <c r="AE270" s="77"/>
      <c r="AF270" s="77"/>
    </row>
    <row r="271" spans="1:32">
      <c r="A271" s="77"/>
      <c r="B271" s="77"/>
      <c r="C271" s="77"/>
      <c r="D271" s="77"/>
      <c r="E271" s="77"/>
      <c r="F271" s="77"/>
      <c r="G271" s="77"/>
      <c r="H271" s="77"/>
      <c r="I271" s="77"/>
      <c r="J271" s="77"/>
      <c r="K271" s="77"/>
      <c r="L271" s="77"/>
      <c r="M271" s="77"/>
      <c r="N271" s="77"/>
      <c r="O271" s="77"/>
      <c r="P271" s="77"/>
      <c r="Q271" s="77"/>
      <c r="R271" s="77"/>
      <c r="S271" s="77"/>
      <c r="T271" s="77"/>
      <c r="U271" s="77"/>
      <c r="V271" s="77"/>
      <c r="W271" s="77"/>
      <c r="X271" s="77"/>
      <c r="Y271" s="77"/>
      <c r="Z271" s="77"/>
      <c r="AA271" s="77"/>
      <c r="AB271" s="77"/>
      <c r="AC271" s="77"/>
      <c r="AD271" s="77"/>
      <c r="AE271" s="77"/>
      <c r="AF271" s="77"/>
    </row>
    <row r="272" spans="1:32">
      <c r="A272" s="77"/>
      <c r="B272" s="77"/>
      <c r="C272" s="77"/>
      <c r="D272" s="77"/>
      <c r="E272" s="77"/>
      <c r="F272" s="77"/>
      <c r="G272" s="77"/>
      <c r="H272" s="77"/>
      <c r="I272" s="77"/>
      <c r="J272" s="77"/>
      <c r="K272" s="77"/>
      <c r="L272" s="77"/>
      <c r="M272" s="77"/>
      <c r="N272" s="77"/>
      <c r="O272" s="77"/>
      <c r="P272" s="77"/>
      <c r="Q272" s="77"/>
      <c r="R272" s="77"/>
      <c r="S272" s="77"/>
      <c r="T272" s="77"/>
      <c r="U272" s="77"/>
      <c r="V272" s="77"/>
      <c r="W272" s="77"/>
      <c r="X272" s="77"/>
      <c r="Y272" s="77"/>
      <c r="Z272" s="77"/>
      <c r="AA272" s="77"/>
      <c r="AB272" s="77"/>
      <c r="AC272" s="77"/>
      <c r="AD272" s="77"/>
      <c r="AE272" s="77"/>
      <c r="AF272" s="77"/>
    </row>
    <row r="273" spans="1:32">
      <c r="A273" s="77"/>
      <c r="B273" s="77"/>
      <c r="C273" s="77"/>
      <c r="D273" s="77"/>
      <c r="E273" s="77"/>
      <c r="F273" s="77"/>
      <c r="G273" s="77"/>
      <c r="H273" s="77"/>
      <c r="I273" s="77"/>
      <c r="J273" s="77"/>
      <c r="K273" s="77"/>
      <c r="L273" s="77"/>
      <c r="M273" s="77"/>
      <c r="N273" s="77"/>
      <c r="O273" s="77"/>
      <c r="P273" s="77"/>
      <c r="Q273" s="77"/>
      <c r="R273" s="77"/>
      <c r="S273" s="77"/>
      <c r="T273" s="77"/>
      <c r="U273" s="77"/>
      <c r="V273" s="77"/>
      <c r="W273" s="77"/>
      <c r="X273" s="77"/>
      <c r="Y273" s="77"/>
      <c r="Z273" s="77"/>
      <c r="AA273" s="77"/>
      <c r="AB273" s="77"/>
      <c r="AC273" s="77"/>
      <c r="AD273" s="77"/>
      <c r="AE273" s="77"/>
      <c r="AF273" s="77"/>
    </row>
    <row r="274" spans="1:32">
      <c r="A274" s="77"/>
      <c r="B274" s="77"/>
      <c r="C274" s="77"/>
      <c r="D274" s="77"/>
      <c r="E274" s="77"/>
      <c r="F274" s="77"/>
      <c r="G274" s="77"/>
      <c r="H274" s="77"/>
      <c r="I274" s="77"/>
      <c r="J274" s="77"/>
      <c r="K274" s="77"/>
      <c r="L274" s="77"/>
      <c r="M274" s="77"/>
      <c r="N274" s="77"/>
      <c r="O274" s="77"/>
      <c r="P274" s="77"/>
      <c r="Q274" s="77"/>
      <c r="R274" s="77"/>
      <c r="S274" s="77"/>
      <c r="T274" s="77"/>
      <c r="U274" s="77"/>
      <c r="V274" s="77"/>
      <c r="W274" s="77"/>
      <c r="X274" s="77"/>
      <c r="Y274" s="77"/>
      <c r="Z274" s="77"/>
      <c r="AA274" s="77"/>
      <c r="AB274" s="77"/>
      <c r="AC274" s="77"/>
      <c r="AD274" s="77"/>
      <c r="AE274" s="77"/>
      <c r="AF274" s="77"/>
    </row>
    <row r="275" spans="1:32">
      <c r="A275" s="77"/>
      <c r="B275" s="77"/>
      <c r="C275" s="77"/>
      <c r="D275" s="77"/>
      <c r="E275" s="77"/>
      <c r="F275" s="77"/>
      <c r="G275" s="77"/>
      <c r="H275" s="77"/>
      <c r="I275" s="77"/>
      <c r="J275" s="77"/>
      <c r="K275" s="77"/>
      <c r="L275" s="77"/>
      <c r="M275" s="77"/>
      <c r="N275" s="77"/>
      <c r="O275" s="77"/>
      <c r="P275" s="77"/>
      <c r="Q275" s="77"/>
      <c r="R275" s="77"/>
      <c r="S275" s="77"/>
      <c r="T275" s="77"/>
      <c r="U275" s="77"/>
      <c r="V275" s="77"/>
      <c r="W275" s="77"/>
      <c r="X275" s="77"/>
      <c r="Y275" s="77"/>
      <c r="Z275" s="77"/>
      <c r="AA275" s="77"/>
      <c r="AB275" s="77"/>
      <c r="AC275" s="77"/>
      <c r="AD275" s="77"/>
      <c r="AE275" s="77"/>
      <c r="AF275" s="77"/>
    </row>
    <row r="276" spans="1:32">
      <c r="A276" s="77"/>
      <c r="B276" s="77"/>
      <c r="C276" s="77"/>
      <c r="D276" s="77"/>
      <c r="E276" s="77"/>
      <c r="F276" s="77"/>
      <c r="G276" s="77"/>
      <c r="H276" s="77"/>
      <c r="I276" s="77"/>
      <c r="J276" s="77"/>
      <c r="K276" s="77"/>
      <c r="L276" s="77"/>
      <c r="M276" s="77"/>
      <c r="N276" s="77"/>
      <c r="O276" s="77"/>
      <c r="P276" s="77"/>
      <c r="Q276" s="77"/>
      <c r="R276" s="77"/>
      <c r="S276" s="77"/>
      <c r="T276" s="77"/>
      <c r="U276" s="77"/>
      <c r="V276" s="77"/>
      <c r="W276" s="77"/>
      <c r="X276" s="77"/>
      <c r="Y276" s="77"/>
      <c r="Z276" s="77"/>
      <c r="AA276" s="77"/>
      <c r="AB276" s="77"/>
      <c r="AC276" s="77"/>
      <c r="AD276" s="77"/>
      <c r="AE276" s="77"/>
      <c r="AF276" s="77"/>
    </row>
    <row r="277" spans="1:32">
      <c r="A277" s="77"/>
      <c r="B277" s="77"/>
      <c r="C277" s="77"/>
      <c r="D277" s="77"/>
      <c r="E277" s="77"/>
      <c r="F277" s="77"/>
      <c r="G277" s="77"/>
      <c r="H277" s="77"/>
      <c r="I277" s="77"/>
      <c r="J277" s="77"/>
      <c r="K277" s="77"/>
      <c r="L277" s="77"/>
      <c r="M277" s="77"/>
      <c r="N277" s="77"/>
      <c r="O277" s="77"/>
      <c r="P277" s="77"/>
      <c r="Q277" s="77"/>
      <c r="R277" s="77"/>
      <c r="S277" s="77"/>
      <c r="T277" s="77"/>
      <c r="U277" s="77"/>
      <c r="V277" s="77"/>
      <c r="W277" s="77"/>
      <c r="X277" s="77"/>
      <c r="Y277" s="77"/>
      <c r="Z277" s="77"/>
      <c r="AA277" s="77"/>
      <c r="AB277" s="77"/>
      <c r="AC277" s="77"/>
      <c r="AD277" s="77"/>
      <c r="AE277" s="77"/>
      <c r="AF277" s="77"/>
    </row>
    <row r="278" spans="1:32">
      <c r="A278" s="77"/>
      <c r="B278" s="77"/>
      <c r="C278" s="77"/>
      <c r="D278" s="77"/>
      <c r="E278" s="77"/>
      <c r="F278" s="77"/>
      <c r="G278" s="77"/>
      <c r="H278" s="77"/>
      <c r="I278" s="77"/>
      <c r="J278" s="77"/>
      <c r="K278" s="77"/>
      <c r="L278" s="77"/>
      <c r="M278" s="77"/>
      <c r="N278" s="77"/>
      <c r="O278" s="77"/>
      <c r="P278" s="77"/>
      <c r="Q278" s="77"/>
      <c r="R278" s="77"/>
      <c r="S278" s="77"/>
      <c r="T278" s="77"/>
      <c r="U278" s="77"/>
      <c r="V278" s="77"/>
      <c r="W278" s="77"/>
      <c r="X278" s="77"/>
      <c r="Y278" s="77"/>
      <c r="Z278" s="77"/>
      <c r="AA278" s="77"/>
      <c r="AB278" s="77"/>
      <c r="AC278" s="77"/>
      <c r="AD278" s="77"/>
      <c r="AE278" s="77"/>
      <c r="AF278" s="77"/>
    </row>
    <row r="279" spans="1:32">
      <c r="A279" s="77"/>
      <c r="B279" s="77"/>
      <c r="C279" s="77"/>
      <c r="D279" s="77"/>
      <c r="E279" s="77"/>
      <c r="F279" s="77"/>
      <c r="G279" s="77"/>
      <c r="H279" s="77"/>
      <c r="I279" s="77"/>
      <c r="J279" s="77"/>
      <c r="K279" s="77"/>
      <c r="L279" s="77"/>
      <c r="M279" s="77"/>
      <c r="N279" s="77"/>
      <c r="O279" s="77"/>
      <c r="P279" s="77"/>
      <c r="Q279" s="77"/>
      <c r="R279" s="77"/>
      <c r="S279" s="77"/>
      <c r="T279" s="77"/>
      <c r="U279" s="77"/>
      <c r="V279" s="77"/>
      <c r="W279" s="77"/>
      <c r="X279" s="77"/>
      <c r="Y279" s="77"/>
      <c r="Z279" s="77"/>
      <c r="AA279" s="77"/>
      <c r="AB279" s="77"/>
      <c r="AC279" s="77"/>
      <c r="AD279" s="77"/>
      <c r="AE279" s="77"/>
      <c r="AF279" s="77"/>
    </row>
    <row r="280" spans="1:32">
      <c r="A280" s="77"/>
      <c r="B280" s="77"/>
      <c r="C280" s="77"/>
      <c r="D280" s="77"/>
      <c r="E280" s="77"/>
      <c r="F280" s="77"/>
      <c r="G280" s="77"/>
      <c r="H280" s="77"/>
      <c r="I280" s="77"/>
      <c r="J280" s="77"/>
      <c r="K280" s="77"/>
      <c r="L280" s="77"/>
      <c r="M280" s="77"/>
      <c r="N280" s="77"/>
      <c r="O280" s="77"/>
      <c r="P280" s="77"/>
      <c r="Q280" s="77"/>
      <c r="R280" s="77"/>
      <c r="S280" s="77"/>
      <c r="T280" s="77"/>
      <c r="U280" s="77"/>
      <c r="V280" s="77"/>
      <c r="W280" s="77"/>
      <c r="X280" s="77"/>
      <c r="Y280" s="77"/>
      <c r="Z280" s="77"/>
      <c r="AA280" s="77"/>
      <c r="AB280" s="77"/>
      <c r="AC280" s="77"/>
      <c r="AD280" s="77"/>
      <c r="AE280" s="77"/>
      <c r="AF280" s="78"/>
    </row>
    <row r="281" spans="1:32">
      <c r="A281" s="77"/>
      <c r="B281" s="77"/>
      <c r="C281" s="77"/>
      <c r="D281" s="77"/>
      <c r="E281" s="77"/>
      <c r="F281" s="77"/>
      <c r="G281" s="77"/>
      <c r="H281" s="77"/>
      <c r="I281" s="77"/>
      <c r="J281" s="77"/>
      <c r="K281" s="77"/>
      <c r="L281" s="77"/>
      <c r="M281" s="77"/>
      <c r="N281" s="77"/>
      <c r="O281" s="77"/>
      <c r="P281" s="77"/>
      <c r="Q281" s="77"/>
      <c r="R281" s="77"/>
      <c r="S281" s="77"/>
      <c r="T281" s="77"/>
      <c r="U281" s="77"/>
      <c r="V281" s="77"/>
      <c r="W281" s="77"/>
      <c r="X281" s="77"/>
      <c r="Y281" s="77"/>
      <c r="Z281" s="77"/>
      <c r="AA281" s="77"/>
      <c r="AB281" s="77"/>
      <c r="AC281" s="77"/>
      <c r="AD281" s="77"/>
      <c r="AE281" s="77"/>
      <c r="AF281" s="78"/>
    </row>
    <row r="282" spans="1:32">
      <c r="A282" s="77"/>
      <c r="B282" s="77"/>
      <c r="C282" s="77"/>
      <c r="D282" s="77"/>
      <c r="E282" s="77"/>
      <c r="F282" s="77"/>
      <c r="G282" s="77"/>
      <c r="H282" s="77"/>
      <c r="I282" s="77"/>
      <c r="J282" s="77"/>
      <c r="K282" s="77"/>
      <c r="L282" s="77"/>
      <c r="M282" s="77"/>
      <c r="N282" s="77"/>
      <c r="O282" s="77"/>
      <c r="P282" s="77"/>
      <c r="Q282" s="77"/>
      <c r="R282" s="77"/>
      <c r="S282" s="77"/>
      <c r="T282" s="77"/>
      <c r="U282" s="77"/>
      <c r="V282" s="77"/>
      <c r="W282" s="77"/>
      <c r="X282" s="77"/>
      <c r="Y282" s="77"/>
      <c r="Z282" s="77"/>
      <c r="AA282" s="77"/>
      <c r="AB282" s="77"/>
      <c r="AC282" s="77"/>
      <c r="AD282" s="77"/>
      <c r="AE282" s="77"/>
      <c r="AF282" s="78"/>
    </row>
    <row r="283" spans="1:32">
      <c r="A283" s="77"/>
      <c r="B283" s="77"/>
      <c r="C283" s="77"/>
      <c r="D283" s="77"/>
      <c r="E283" s="77"/>
      <c r="F283" s="77"/>
      <c r="G283" s="77"/>
      <c r="H283" s="77"/>
      <c r="I283" s="77"/>
      <c r="J283" s="77"/>
      <c r="K283" s="77"/>
      <c r="L283" s="77"/>
      <c r="M283" s="77"/>
      <c r="N283" s="77"/>
      <c r="O283" s="77"/>
      <c r="P283" s="77"/>
      <c r="Q283" s="77"/>
      <c r="R283" s="77"/>
      <c r="S283" s="77"/>
      <c r="T283" s="77"/>
      <c r="U283" s="77"/>
      <c r="V283" s="77"/>
      <c r="W283" s="77"/>
      <c r="X283" s="77"/>
      <c r="Y283" s="77"/>
      <c r="Z283" s="77"/>
      <c r="AA283" s="77"/>
      <c r="AB283" s="77"/>
      <c r="AC283" s="77"/>
      <c r="AD283" s="77"/>
      <c r="AE283" s="77"/>
      <c r="AF283" s="78"/>
    </row>
    <row r="284" spans="1:32">
      <c r="A284" s="77"/>
      <c r="B284" s="77"/>
      <c r="C284" s="77"/>
      <c r="D284" s="77"/>
      <c r="E284" s="77"/>
      <c r="F284" s="77"/>
      <c r="G284" s="77"/>
      <c r="H284" s="77"/>
      <c r="I284" s="77"/>
      <c r="J284" s="77"/>
      <c r="K284" s="77"/>
      <c r="L284" s="77"/>
      <c r="M284" s="77"/>
      <c r="N284" s="77"/>
      <c r="O284" s="77"/>
      <c r="P284" s="77"/>
      <c r="Q284" s="77"/>
      <c r="R284" s="77"/>
      <c r="S284" s="77"/>
      <c r="T284" s="77"/>
      <c r="U284" s="77"/>
      <c r="V284" s="77"/>
      <c r="W284" s="77"/>
      <c r="X284" s="77"/>
      <c r="Y284" s="77"/>
      <c r="Z284" s="77"/>
      <c r="AA284" s="77"/>
      <c r="AB284" s="77"/>
      <c r="AC284" s="77"/>
      <c r="AD284" s="77"/>
      <c r="AE284" s="77"/>
      <c r="AF284" s="78"/>
    </row>
    <row r="285" spans="1:32">
      <c r="A285" s="77"/>
      <c r="B285" s="77"/>
      <c r="C285" s="77"/>
      <c r="D285" s="77"/>
      <c r="E285" s="77"/>
      <c r="F285" s="77"/>
      <c r="G285" s="77"/>
      <c r="H285" s="77"/>
      <c r="I285" s="77"/>
      <c r="J285" s="77"/>
      <c r="K285" s="77"/>
      <c r="L285" s="77"/>
      <c r="M285" s="77"/>
      <c r="N285" s="77"/>
      <c r="O285" s="77"/>
      <c r="P285" s="77"/>
      <c r="Q285" s="77"/>
      <c r="R285" s="77"/>
      <c r="S285" s="77"/>
      <c r="T285" s="77"/>
      <c r="U285" s="77"/>
      <c r="V285" s="77"/>
      <c r="W285" s="77"/>
      <c r="X285" s="77"/>
      <c r="Y285" s="77"/>
      <c r="Z285" s="77"/>
      <c r="AA285" s="77"/>
      <c r="AB285" s="77"/>
      <c r="AC285" s="77"/>
      <c r="AD285" s="77"/>
      <c r="AE285" s="77"/>
      <c r="AF285" s="78"/>
    </row>
    <row r="286" spans="1:32">
      <c r="A286" s="77"/>
      <c r="B286" s="77"/>
      <c r="C286" s="77"/>
      <c r="D286" s="77"/>
      <c r="E286" s="77"/>
      <c r="F286" s="77"/>
      <c r="G286" s="77"/>
      <c r="H286" s="77"/>
      <c r="I286" s="77"/>
      <c r="J286" s="77"/>
      <c r="K286" s="77"/>
      <c r="L286" s="77"/>
      <c r="M286" s="77"/>
      <c r="N286" s="77"/>
      <c r="O286" s="77"/>
      <c r="P286" s="77"/>
      <c r="Q286" s="77"/>
      <c r="R286" s="77"/>
      <c r="S286" s="77"/>
      <c r="T286" s="77"/>
      <c r="U286" s="77"/>
      <c r="V286" s="77"/>
      <c r="W286" s="77"/>
      <c r="X286" s="77"/>
      <c r="Y286" s="77"/>
      <c r="Z286" s="77"/>
      <c r="AA286" s="77"/>
      <c r="AB286" s="77"/>
      <c r="AC286" s="77"/>
      <c r="AD286" s="77"/>
      <c r="AE286" s="77"/>
      <c r="AF286" s="78"/>
    </row>
    <row r="287" spans="1:32">
      <c r="A287" s="77"/>
      <c r="B287" s="77"/>
      <c r="C287" s="77"/>
      <c r="D287" s="77"/>
      <c r="E287" s="77"/>
      <c r="F287" s="77"/>
      <c r="G287" s="77"/>
      <c r="H287" s="77"/>
      <c r="I287" s="77"/>
      <c r="J287" s="77"/>
      <c r="K287" s="77"/>
      <c r="L287" s="77"/>
      <c r="M287" s="77"/>
      <c r="N287" s="77"/>
      <c r="O287" s="77"/>
      <c r="P287" s="77"/>
      <c r="Q287" s="77"/>
      <c r="R287" s="77"/>
      <c r="S287" s="77"/>
      <c r="T287" s="77"/>
      <c r="U287" s="77"/>
      <c r="V287" s="77"/>
      <c r="W287" s="77"/>
      <c r="X287" s="77"/>
      <c r="Y287" s="77"/>
      <c r="Z287" s="77"/>
      <c r="AA287" s="77"/>
      <c r="AB287" s="77"/>
      <c r="AC287" s="77"/>
      <c r="AD287" s="77"/>
      <c r="AE287" s="77"/>
      <c r="AF287" s="78"/>
    </row>
    <row r="288" spans="1:32">
      <c r="A288" s="77"/>
      <c r="B288" s="77"/>
      <c r="C288" s="77"/>
      <c r="D288" s="77"/>
      <c r="E288" s="77"/>
      <c r="F288" s="77"/>
      <c r="G288" s="77"/>
      <c r="H288" s="77"/>
      <c r="I288" s="77"/>
      <c r="J288" s="77"/>
      <c r="K288" s="77"/>
      <c r="L288" s="77"/>
      <c r="M288" s="77"/>
      <c r="N288" s="77"/>
      <c r="O288" s="77"/>
      <c r="P288" s="77"/>
      <c r="Q288" s="77"/>
      <c r="R288" s="77"/>
      <c r="S288" s="77"/>
      <c r="T288" s="77"/>
      <c r="U288" s="77"/>
      <c r="V288" s="77"/>
      <c r="W288" s="77"/>
      <c r="X288" s="77"/>
      <c r="Y288" s="77"/>
      <c r="Z288" s="77"/>
      <c r="AA288" s="77"/>
      <c r="AB288" s="77"/>
      <c r="AC288" s="77"/>
      <c r="AD288" s="77"/>
      <c r="AE288" s="77"/>
      <c r="AF288" s="78"/>
    </row>
    <row r="289" spans="1:32">
      <c r="A289" s="77"/>
      <c r="B289" s="77"/>
      <c r="C289" s="77"/>
      <c r="D289" s="77"/>
      <c r="E289" s="77"/>
      <c r="F289" s="77"/>
      <c r="G289" s="77"/>
      <c r="H289" s="77"/>
      <c r="I289" s="77"/>
      <c r="J289" s="77"/>
      <c r="K289" s="77"/>
      <c r="L289" s="77"/>
      <c r="M289" s="77"/>
      <c r="N289" s="77"/>
      <c r="O289" s="77"/>
      <c r="P289" s="77"/>
      <c r="Q289" s="77"/>
      <c r="R289" s="77"/>
      <c r="S289" s="77"/>
      <c r="T289" s="77"/>
      <c r="U289" s="77"/>
      <c r="V289" s="77"/>
      <c r="W289" s="77"/>
      <c r="X289" s="77"/>
      <c r="Y289" s="77"/>
      <c r="Z289" s="77"/>
      <c r="AA289" s="77"/>
      <c r="AB289" s="77"/>
      <c r="AC289" s="77"/>
      <c r="AD289" s="77"/>
      <c r="AE289" s="77"/>
      <c r="AF289" s="78"/>
    </row>
    <row r="290" spans="1:32">
      <c r="A290" s="77"/>
      <c r="B290" s="77"/>
      <c r="C290" s="77"/>
      <c r="D290" s="77"/>
      <c r="E290" s="77"/>
      <c r="F290" s="77"/>
      <c r="G290" s="77"/>
      <c r="H290" s="77"/>
      <c r="I290" s="77"/>
      <c r="J290" s="77"/>
      <c r="K290" s="77"/>
      <c r="L290" s="77"/>
      <c r="M290" s="77"/>
      <c r="N290" s="77"/>
      <c r="O290" s="77"/>
      <c r="P290" s="77"/>
      <c r="Q290" s="77"/>
      <c r="R290" s="77"/>
      <c r="S290" s="77"/>
      <c r="T290" s="77"/>
      <c r="U290" s="77"/>
      <c r="V290" s="77"/>
      <c r="W290" s="77"/>
      <c r="X290" s="77"/>
      <c r="Y290" s="77"/>
      <c r="Z290" s="77"/>
      <c r="AA290" s="77"/>
      <c r="AB290" s="77"/>
      <c r="AC290" s="77"/>
      <c r="AD290" s="77"/>
      <c r="AE290" s="77"/>
      <c r="AF290" s="78"/>
    </row>
    <row r="291" spans="1:32">
      <c r="A291" s="77"/>
      <c r="B291" s="77"/>
      <c r="C291" s="77"/>
      <c r="D291" s="77"/>
      <c r="E291" s="77"/>
      <c r="F291" s="77"/>
      <c r="G291" s="77"/>
      <c r="H291" s="77"/>
      <c r="I291" s="77"/>
      <c r="J291" s="77"/>
      <c r="K291" s="77"/>
      <c r="L291" s="77"/>
      <c r="M291" s="77"/>
      <c r="N291" s="77"/>
      <c r="O291" s="77"/>
      <c r="P291" s="77"/>
      <c r="Q291" s="77"/>
      <c r="R291" s="77"/>
      <c r="S291" s="77"/>
      <c r="T291" s="77"/>
      <c r="U291" s="77"/>
      <c r="V291" s="77"/>
      <c r="W291" s="77"/>
      <c r="X291" s="77"/>
      <c r="Y291" s="77"/>
      <c r="Z291" s="77"/>
      <c r="AA291" s="77"/>
      <c r="AB291" s="77"/>
      <c r="AC291" s="77"/>
      <c r="AD291" s="77"/>
      <c r="AE291" s="77"/>
      <c r="AF291" s="78"/>
    </row>
    <row r="292" spans="1:32">
      <c r="A292" s="77"/>
      <c r="B292" s="77"/>
      <c r="C292" s="77"/>
      <c r="D292" s="77"/>
      <c r="E292" s="77"/>
      <c r="F292" s="77"/>
      <c r="G292" s="77"/>
      <c r="H292" s="77"/>
      <c r="I292" s="77"/>
      <c r="J292" s="77"/>
      <c r="K292" s="77"/>
      <c r="L292" s="77"/>
      <c r="M292" s="77"/>
      <c r="N292" s="77"/>
      <c r="O292" s="77"/>
      <c r="P292" s="77"/>
      <c r="Q292" s="77"/>
      <c r="R292" s="77"/>
      <c r="S292" s="77"/>
      <c r="T292" s="77"/>
      <c r="U292" s="77"/>
      <c r="V292" s="77"/>
      <c r="W292" s="77"/>
      <c r="X292" s="77"/>
      <c r="Y292" s="77"/>
      <c r="Z292" s="77"/>
      <c r="AA292" s="77"/>
      <c r="AB292" s="77"/>
      <c r="AC292" s="77"/>
      <c r="AD292" s="77"/>
      <c r="AE292" s="77"/>
      <c r="AF292" s="78"/>
    </row>
    <row r="293" spans="1:32">
      <c r="A293" s="77"/>
      <c r="B293" s="77"/>
      <c r="C293" s="77"/>
      <c r="D293" s="77"/>
      <c r="E293" s="77"/>
      <c r="F293" s="77"/>
      <c r="G293" s="77"/>
      <c r="H293" s="77"/>
      <c r="I293" s="77"/>
      <c r="J293" s="77"/>
      <c r="K293" s="77"/>
      <c r="L293" s="77"/>
      <c r="M293" s="77"/>
      <c r="N293" s="77"/>
      <c r="O293" s="77"/>
      <c r="P293" s="77"/>
      <c r="Q293" s="77"/>
      <c r="R293" s="77"/>
      <c r="S293" s="77"/>
      <c r="T293" s="77"/>
      <c r="U293" s="77"/>
      <c r="V293" s="77"/>
      <c r="W293" s="77"/>
      <c r="X293" s="77"/>
      <c r="Y293" s="77"/>
      <c r="Z293" s="77"/>
      <c r="AA293" s="77"/>
      <c r="AB293" s="77"/>
      <c r="AC293" s="77"/>
      <c r="AD293" s="77"/>
      <c r="AE293" s="77"/>
      <c r="AF293" s="78"/>
    </row>
    <row r="294" spans="1:32">
      <c r="A294" s="77"/>
      <c r="B294" s="77"/>
      <c r="C294" s="77"/>
      <c r="D294" s="77"/>
      <c r="E294" s="77"/>
      <c r="F294" s="77"/>
      <c r="G294" s="77"/>
      <c r="H294" s="77"/>
      <c r="I294" s="77"/>
      <c r="J294" s="77"/>
      <c r="K294" s="77"/>
      <c r="L294" s="77"/>
      <c r="M294" s="77"/>
      <c r="N294" s="77"/>
      <c r="O294" s="77"/>
      <c r="P294" s="77"/>
      <c r="Q294" s="77"/>
      <c r="R294" s="77"/>
      <c r="S294" s="77"/>
      <c r="T294" s="77"/>
      <c r="U294" s="77"/>
      <c r="V294" s="77"/>
      <c r="W294" s="77"/>
      <c r="X294" s="77"/>
      <c r="Y294" s="77"/>
      <c r="Z294" s="77"/>
      <c r="AA294" s="77"/>
      <c r="AB294" s="77"/>
      <c r="AC294" s="77"/>
      <c r="AD294" s="77"/>
      <c r="AE294" s="77"/>
      <c r="AF294" s="78"/>
    </row>
    <row r="295" spans="1:32">
      <c r="A295" s="77"/>
      <c r="B295" s="77"/>
      <c r="C295" s="77"/>
      <c r="D295" s="77"/>
      <c r="E295" s="77"/>
      <c r="F295" s="77"/>
      <c r="G295" s="77"/>
      <c r="H295" s="77"/>
      <c r="I295" s="77"/>
      <c r="J295" s="77"/>
      <c r="K295" s="77"/>
      <c r="L295" s="77"/>
      <c r="M295" s="77"/>
      <c r="N295" s="77"/>
      <c r="O295" s="77"/>
      <c r="P295" s="77"/>
      <c r="Q295" s="77"/>
      <c r="R295" s="77"/>
      <c r="S295" s="77"/>
      <c r="T295" s="77"/>
      <c r="U295" s="77"/>
      <c r="V295" s="77"/>
      <c r="W295" s="77"/>
      <c r="X295" s="77"/>
      <c r="Y295" s="77"/>
      <c r="Z295" s="77"/>
      <c r="AA295" s="77"/>
      <c r="AB295" s="77"/>
      <c r="AC295" s="77"/>
      <c r="AD295" s="77"/>
      <c r="AE295" s="77"/>
      <c r="AF295" s="78"/>
    </row>
    <row r="296" spans="1:32">
      <c r="A296" s="77"/>
      <c r="B296" s="77"/>
      <c r="C296" s="77"/>
      <c r="D296" s="77"/>
      <c r="E296" s="77"/>
      <c r="F296" s="77"/>
      <c r="G296" s="77"/>
      <c r="H296" s="77"/>
      <c r="I296" s="77"/>
      <c r="J296" s="77"/>
      <c r="K296" s="77"/>
      <c r="L296" s="77"/>
      <c r="M296" s="77"/>
      <c r="N296" s="77"/>
      <c r="O296" s="77"/>
      <c r="P296" s="77"/>
      <c r="Q296" s="77"/>
      <c r="R296" s="77"/>
      <c r="S296" s="77"/>
      <c r="T296" s="77"/>
      <c r="U296" s="77"/>
      <c r="V296" s="77"/>
      <c r="W296" s="77"/>
      <c r="X296" s="77"/>
      <c r="Y296" s="77"/>
      <c r="Z296" s="77"/>
      <c r="AA296" s="77"/>
      <c r="AB296" s="77"/>
      <c r="AC296" s="77"/>
      <c r="AD296" s="77"/>
      <c r="AE296" s="77"/>
      <c r="AF296" s="78"/>
    </row>
    <row r="297" spans="1:32">
      <c r="A297" s="77"/>
      <c r="B297" s="77"/>
      <c r="C297" s="77"/>
      <c r="D297" s="77"/>
      <c r="E297" s="77"/>
      <c r="F297" s="77"/>
      <c r="G297" s="77"/>
      <c r="H297" s="77"/>
      <c r="I297" s="77"/>
      <c r="J297" s="77"/>
      <c r="K297" s="77"/>
      <c r="L297" s="77"/>
      <c r="M297" s="77"/>
      <c r="N297" s="77"/>
      <c r="O297" s="77"/>
      <c r="P297" s="77"/>
      <c r="Q297" s="77"/>
      <c r="R297" s="77"/>
      <c r="S297" s="77"/>
      <c r="T297" s="77"/>
      <c r="U297" s="77"/>
      <c r="V297" s="77"/>
      <c r="W297" s="77"/>
      <c r="X297" s="77"/>
      <c r="Y297" s="77"/>
      <c r="Z297" s="77"/>
      <c r="AA297" s="77"/>
      <c r="AB297" s="77"/>
      <c r="AC297" s="77"/>
      <c r="AD297" s="77"/>
      <c r="AE297" s="77"/>
      <c r="AF297" s="78"/>
    </row>
    <row r="298" spans="1:32">
      <c r="A298" s="77"/>
      <c r="B298" s="77"/>
      <c r="C298" s="77"/>
      <c r="D298" s="77"/>
      <c r="E298" s="77"/>
      <c r="F298" s="77"/>
      <c r="G298" s="77"/>
      <c r="H298" s="77"/>
      <c r="I298" s="77"/>
      <c r="J298" s="77"/>
      <c r="K298" s="77"/>
      <c r="L298" s="77"/>
      <c r="M298" s="77"/>
      <c r="N298" s="77"/>
      <c r="O298" s="77"/>
      <c r="P298" s="77"/>
      <c r="Q298" s="77"/>
      <c r="R298" s="77"/>
      <c r="S298" s="77"/>
      <c r="T298" s="77"/>
      <c r="U298" s="77"/>
      <c r="V298" s="77"/>
      <c r="W298" s="77"/>
      <c r="X298" s="77"/>
      <c r="Y298" s="77"/>
      <c r="Z298" s="77"/>
      <c r="AA298" s="77"/>
      <c r="AB298" s="77"/>
      <c r="AC298" s="77"/>
      <c r="AD298" s="77"/>
      <c r="AE298" s="77"/>
      <c r="AF298" s="78"/>
    </row>
    <row r="299" spans="1:32">
      <c r="A299" s="77"/>
      <c r="B299" s="77"/>
      <c r="C299" s="77"/>
      <c r="D299" s="77"/>
      <c r="E299" s="77"/>
      <c r="F299" s="77"/>
      <c r="G299" s="77"/>
      <c r="H299" s="77"/>
      <c r="I299" s="77"/>
      <c r="J299" s="77"/>
      <c r="K299" s="77"/>
      <c r="L299" s="77"/>
      <c r="M299" s="77"/>
      <c r="N299" s="77"/>
      <c r="O299" s="77"/>
      <c r="P299" s="77"/>
      <c r="Q299" s="77"/>
      <c r="R299" s="77"/>
      <c r="S299" s="77"/>
      <c r="T299" s="77"/>
      <c r="U299" s="77"/>
      <c r="V299" s="77"/>
      <c r="W299" s="77"/>
      <c r="X299" s="77"/>
      <c r="Y299" s="77"/>
      <c r="Z299" s="77"/>
      <c r="AA299" s="77"/>
      <c r="AB299" s="77"/>
      <c r="AC299" s="77"/>
      <c r="AD299" s="77"/>
      <c r="AE299" s="77"/>
      <c r="AF299" s="78"/>
    </row>
    <row r="300" spans="1:32">
      <c r="A300" s="77"/>
      <c r="B300" s="77"/>
      <c r="C300" s="77"/>
      <c r="D300" s="77"/>
      <c r="E300" s="77"/>
      <c r="F300" s="77"/>
      <c r="G300" s="77"/>
      <c r="H300" s="77"/>
      <c r="I300" s="77"/>
      <c r="J300" s="77"/>
      <c r="K300" s="77"/>
      <c r="L300" s="77"/>
      <c r="M300" s="77"/>
      <c r="N300" s="77"/>
      <c r="O300" s="77"/>
      <c r="P300" s="77"/>
      <c r="Q300" s="77"/>
      <c r="R300" s="77"/>
      <c r="S300" s="77"/>
      <c r="T300" s="77"/>
      <c r="U300" s="77"/>
      <c r="V300" s="77"/>
      <c r="W300" s="77"/>
      <c r="X300" s="77"/>
      <c r="Y300" s="77"/>
      <c r="Z300" s="77"/>
      <c r="AA300" s="77"/>
      <c r="AB300" s="77"/>
      <c r="AC300" s="77"/>
      <c r="AD300" s="77"/>
      <c r="AE300" s="77"/>
      <c r="AF300" s="78"/>
    </row>
    <row r="301" spans="1:32">
      <c r="A301" s="77"/>
      <c r="B301" s="77"/>
      <c r="C301" s="77"/>
      <c r="D301" s="77"/>
      <c r="E301" s="77"/>
      <c r="F301" s="77"/>
      <c r="G301" s="77"/>
      <c r="H301" s="77"/>
      <c r="I301" s="77"/>
      <c r="J301" s="77"/>
      <c r="K301" s="77"/>
      <c r="L301" s="77"/>
      <c r="M301" s="77"/>
      <c r="N301" s="77"/>
      <c r="O301" s="77"/>
      <c r="P301" s="77"/>
      <c r="Q301" s="77"/>
      <c r="R301" s="77"/>
      <c r="S301" s="77"/>
      <c r="T301" s="77"/>
      <c r="U301" s="77"/>
      <c r="V301" s="77"/>
      <c r="W301" s="77"/>
      <c r="X301" s="77"/>
      <c r="Y301" s="77"/>
      <c r="Z301" s="77"/>
      <c r="AA301" s="77"/>
      <c r="AB301" s="77"/>
      <c r="AC301" s="77"/>
      <c r="AD301" s="77"/>
      <c r="AE301" s="77"/>
      <c r="AF301" s="78"/>
    </row>
    <row r="302" spans="1:32">
      <c r="A302" s="77"/>
      <c r="B302" s="77"/>
      <c r="C302" s="77"/>
      <c r="D302" s="77"/>
      <c r="E302" s="77"/>
      <c r="F302" s="77"/>
      <c r="G302" s="77"/>
      <c r="H302" s="77"/>
      <c r="I302" s="77"/>
      <c r="J302" s="77"/>
      <c r="K302" s="77"/>
      <c r="L302" s="77"/>
      <c r="M302" s="77"/>
      <c r="N302" s="77"/>
      <c r="O302" s="77"/>
      <c r="P302" s="77"/>
      <c r="Q302" s="77"/>
      <c r="R302" s="77"/>
      <c r="S302" s="77"/>
      <c r="T302" s="77"/>
      <c r="U302" s="77"/>
      <c r="V302" s="77"/>
      <c r="W302" s="77"/>
      <c r="X302" s="77"/>
      <c r="Y302" s="77"/>
      <c r="Z302" s="77"/>
      <c r="AA302" s="77"/>
      <c r="AB302" s="77"/>
      <c r="AC302" s="77"/>
      <c r="AD302" s="77"/>
      <c r="AE302" s="77"/>
      <c r="AF302" s="78"/>
    </row>
    <row r="303" spans="1:32">
      <c r="A303" s="77"/>
      <c r="B303" s="77"/>
      <c r="C303" s="77"/>
      <c r="D303" s="77"/>
      <c r="E303" s="77"/>
      <c r="F303" s="77"/>
      <c r="G303" s="77"/>
      <c r="H303" s="77"/>
      <c r="I303" s="77"/>
      <c r="J303" s="77"/>
      <c r="K303" s="77"/>
      <c r="L303" s="77"/>
      <c r="M303" s="77"/>
      <c r="N303" s="77"/>
      <c r="O303" s="77"/>
      <c r="P303" s="77"/>
      <c r="Q303" s="77"/>
      <c r="R303" s="77"/>
      <c r="S303" s="77"/>
      <c r="T303" s="77"/>
      <c r="U303" s="77"/>
      <c r="V303" s="77"/>
      <c r="W303" s="77"/>
      <c r="X303" s="77"/>
      <c r="Y303" s="77"/>
      <c r="Z303" s="77"/>
      <c r="AA303" s="77"/>
      <c r="AB303" s="77"/>
      <c r="AC303" s="77"/>
      <c r="AD303" s="77"/>
      <c r="AE303" s="77"/>
      <c r="AF303" s="78"/>
    </row>
    <row r="304" spans="1:32">
      <c r="A304" s="77"/>
      <c r="B304" s="77"/>
      <c r="C304" s="77"/>
      <c r="D304" s="77"/>
      <c r="E304" s="77"/>
      <c r="F304" s="77"/>
      <c r="G304" s="77"/>
      <c r="H304" s="77"/>
      <c r="I304" s="77"/>
      <c r="J304" s="77"/>
      <c r="K304" s="77"/>
      <c r="L304" s="77"/>
      <c r="M304" s="77"/>
      <c r="N304" s="77"/>
      <c r="O304" s="77"/>
      <c r="P304" s="77"/>
      <c r="Q304" s="77"/>
      <c r="R304" s="77"/>
      <c r="S304" s="77"/>
      <c r="T304" s="77"/>
      <c r="U304" s="77"/>
      <c r="V304" s="77"/>
      <c r="W304" s="77"/>
      <c r="X304" s="77"/>
      <c r="Y304" s="77"/>
      <c r="Z304" s="77"/>
      <c r="AA304" s="77"/>
      <c r="AB304" s="77"/>
      <c r="AC304" s="77"/>
      <c r="AD304" s="77"/>
      <c r="AE304" s="77"/>
      <c r="AF304" s="78"/>
    </row>
    <row r="305" spans="1:32">
      <c r="A305" s="77"/>
      <c r="B305" s="77"/>
      <c r="C305" s="77"/>
      <c r="D305" s="77"/>
      <c r="E305" s="77"/>
      <c r="F305" s="77"/>
      <c r="G305" s="77"/>
      <c r="H305" s="77"/>
      <c r="I305" s="77"/>
      <c r="J305" s="77"/>
      <c r="K305" s="77"/>
      <c r="L305" s="77"/>
      <c r="M305" s="77"/>
      <c r="N305" s="77"/>
      <c r="O305" s="77"/>
      <c r="P305" s="77"/>
      <c r="Q305" s="77"/>
      <c r="R305" s="77"/>
      <c r="S305" s="77"/>
      <c r="T305" s="77"/>
      <c r="U305" s="77"/>
      <c r="V305" s="77"/>
      <c r="W305" s="77"/>
      <c r="X305" s="77"/>
      <c r="Y305" s="77"/>
      <c r="Z305" s="77"/>
      <c r="AA305" s="77"/>
      <c r="AB305" s="77"/>
      <c r="AC305" s="77"/>
      <c r="AD305" s="77"/>
      <c r="AE305" s="77"/>
      <c r="AF305" s="78"/>
    </row>
    <row r="306" spans="1:32">
      <c r="A306" s="77"/>
      <c r="B306" s="77"/>
      <c r="C306" s="77"/>
      <c r="D306" s="77"/>
      <c r="E306" s="77"/>
      <c r="F306" s="77"/>
      <c r="G306" s="77"/>
      <c r="H306" s="77"/>
      <c r="I306" s="77"/>
      <c r="J306" s="77"/>
      <c r="K306" s="77"/>
      <c r="L306" s="77"/>
      <c r="M306" s="77"/>
      <c r="N306" s="77"/>
      <c r="O306" s="77"/>
      <c r="P306" s="77"/>
      <c r="Q306" s="77"/>
      <c r="R306" s="77"/>
      <c r="S306" s="77"/>
      <c r="T306" s="77"/>
      <c r="U306" s="77"/>
      <c r="V306" s="77"/>
      <c r="W306" s="77"/>
      <c r="X306" s="77"/>
      <c r="Y306" s="77"/>
      <c r="Z306" s="77"/>
      <c r="AA306" s="77"/>
      <c r="AB306" s="77"/>
      <c r="AC306" s="77"/>
      <c r="AD306" s="77"/>
      <c r="AE306" s="77"/>
      <c r="AF306" s="78"/>
    </row>
    <row r="307" spans="1:32">
      <c r="A307" s="77"/>
      <c r="B307" s="77"/>
      <c r="C307" s="77"/>
      <c r="D307" s="77"/>
      <c r="E307" s="77"/>
      <c r="F307" s="77"/>
      <c r="G307" s="77"/>
      <c r="H307" s="77"/>
      <c r="I307" s="77"/>
      <c r="J307" s="77"/>
      <c r="K307" s="77"/>
      <c r="L307" s="77"/>
      <c r="M307" s="77"/>
      <c r="N307" s="77"/>
      <c r="O307" s="77"/>
      <c r="P307" s="77"/>
      <c r="Q307" s="77"/>
      <c r="R307" s="77"/>
      <c r="S307" s="77"/>
      <c r="T307" s="77"/>
      <c r="U307" s="77"/>
      <c r="V307" s="77"/>
      <c r="W307" s="77"/>
      <c r="X307" s="77"/>
      <c r="Y307" s="77"/>
      <c r="Z307" s="77"/>
      <c r="AA307" s="77"/>
      <c r="AB307" s="77"/>
      <c r="AC307" s="77"/>
      <c r="AD307" s="77"/>
      <c r="AE307" s="77"/>
      <c r="AF307" s="78"/>
    </row>
    <row r="308" spans="1:32">
      <c r="A308" s="77"/>
      <c r="B308" s="77"/>
      <c r="C308" s="77"/>
      <c r="D308" s="77"/>
      <c r="E308" s="77"/>
      <c r="F308" s="77"/>
      <c r="G308" s="77"/>
      <c r="H308" s="77"/>
      <c r="I308" s="77"/>
      <c r="J308" s="77"/>
      <c r="K308" s="77"/>
      <c r="L308" s="77"/>
      <c r="M308" s="77"/>
      <c r="N308" s="77"/>
      <c r="O308" s="77"/>
      <c r="P308" s="77"/>
      <c r="Q308" s="77"/>
      <c r="R308" s="77"/>
      <c r="S308" s="77"/>
      <c r="T308" s="77"/>
      <c r="U308" s="77"/>
      <c r="V308" s="77"/>
      <c r="W308" s="77"/>
      <c r="X308" s="77"/>
      <c r="Y308" s="77"/>
      <c r="Z308" s="77"/>
      <c r="AA308" s="77"/>
      <c r="AB308" s="77"/>
      <c r="AC308" s="77"/>
      <c r="AD308" s="77"/>
      <c r="AE308" s="77"/>
      <c r="AF308" s="78"/>
    </row>
    <row r="309" spans="1:32">
      <c r="A309" s="77"/>
      <c r="B309" s="77"/>
      <c r="C309" s="77"/>
      <c r="D309" s="77"/>
      <c r="E309" s="77"/>
      <c r="F309" s="77"/>
      <c r="G309" s="77"/>
      <c r="H309" s="77"/>
      <c r="I309" s="77"/>
      <c r="J309" s="77"/>
      <c r="K309" s="77"/>
      <c r="L309" s="77"/>
      <c r="M309" s="77"/>
      <c r="N309" s="77"/>
      <c r="O309" s="77"/>
      <c r="P309" s="77"/>
      <c r="Q309" s="77"/>
      <c r="R309" s="77"/>
      <c r="S309" s="77"/>
      <c r="T309" s="77"/>
      <c r="U309" s="77"/>
      <c r="V309" s="77"/>
      <c r="W309" s="77"/>
      <c r="X309" s="77"/>
      <c r="Y309" s="77"/>
      <c r="Z309" s="77"/>
      <c r="AA309" s="77"/>
      <c r="AB309" s="77"/>
      <c r="AC309" s="77"/>
      <c r="AD309" s="77"/>
      <c r="AE309" s="77"/>
      <c r="AF309" s="78"/>
    </row>
    <row r="310" spans="1:32">
      <c r="A310" s="77"/>
      <c r="B310" s="77"/>
      <c r="C310" s="77"/>
      <c r="D310" s="77"/>
      <c r="E310" s="77"/>
      <c r="F310" s="77"/>
      <c r="G310" s="77"/>
      <c r="H310" s="77"/>
      <c r="I310" s="77"/>
      <c r="J310" s="77"/>
      <c r="K310" s="77"/>
      <c r="L310" s="77"/>
      <c r="M310" s="77"/>
      <c r="N310" s="77"/>
      <c r="O310" s="77"/>
      <c r="P310" s="77"/>
      <c r="Q310" s="77"/>
      <c r="R310" s="77"/>
      <c r="S310" s="77"/>
      <c r="T310" s="77"/>
      <c r="U310" s="77"/>
      <c r="V310" s="77"/>
      <c r="W310" s="77"/>
      <c r="X310" s="77"/>
      <c r="Y310" s="77"/>
      <c r="Z310" s="77"/>
      <c r="AA310" s="77"/>
      <c r="AB310" s="77"/>
      <c r="AC310" s="77"/>
      <c r="AD310" s="77"/>
      <c r="AE310" s="77"/>
      <c r="AF310" s="78"/>
    </row>
    <row r="311" spans="1:32">
      <c r="A311" s="77"/>
      <c r="B311" s="77"/>
      <c r="C311" s="77"/>
      <c r="D311" s="77"/>
      <c r="E311" s="77"/>
      <c r="F311" s="77"/>
      <c r="G311" s="77"/>
      <c r="H311" s="77"/>
      <c r="I311" s="77"/>
      <c r="J311" s="77"/>
      <c r="K311" s="77"/>
      <c r="L311" s="77"/>
      <c r="M311" s="77"/>
      <c r="N311" s="77"/>
      <c r="O311" s="77"/>
      <c r="P311" s="77"/>
      <c r="Q311" s="77"/>
      <c r="R311" s="77"/>
      <c r="S311" s="77"/>
      <c r="T311" s="77"/>
      <c r="U311" s="77"/>
      <c r="V311" s="77"/>
      <c r="W311" s="77"/>
      <c r="X311" s="77"/>
      <c r="Y311" s="77"/>
      <c r="Z311" s="77"/>
      <c r="AA311" s="77"/>
      <c r="AB311" s="77"/>
      <c r="AC311" s="77"/>
      <c r="AD311" s="77"/>
      <c r="AE311" s="77"/>
      <c r="AF311" s="78"/>
    </row>
    <row r="312" spans="1:32">
      <c r="A312" s="77"/>
      <c r="B312" s="77"/>
      <c r="C312" s="77"/>
      <c r="D312" s="77"/>
      <c r="E312" s="77"/>
      <c r="F312" s="77"/>
      <c r="G312" s="77"/>
      <c r="H312" s="77"/>
      <c r="I312" s="77"/>
      <c r="J312" s="77"/>
      <c r="K312" s="77"/>
      <c r="L312" s="77"/>
      <c r="M312" s="77"/>
      <c r="N312" s="77"/>
      <c r="O312" s="77"/>
      <c r="P312" s="77"/>
      <c r="Q312" s="77"/>
      <c r="R312" s="77"/>
      <c r="S312" s="77"/>
      <c r="T312" s="77"/>
      <c r="U312" s="77"/>
      <c r="V312" s="77"/>
      <c r="W312" s="77"/>
      <c r="X312" s="77"/>
      <c r="Y312" s="77"/>
      <c r="Z312" s="77"/>
      <c r="AA312" s="77"/>
      <c r="AB312" s="77"/>
      <c r="AC312" s="77"/>
      <c r="AD312" s="77"/>
      <c r="AE312" s="77"/>
      <c r="AF312" s="77"/>
    </row>
    <row r="313" spans="1:32">
      <c r="A313" s="77"/>
      <c r="B313" s="77"/>
      <c r="C313" s="77"/>
      <c r="D313" s="77"/>
      <c r="E313" s="77"/>
      <c r="F313" s="77"/>
      <c r="G313" s="77"/>
      <c r="H313" s="77"/>
      <c r="I313" s="77"/>
      <c r="J313" s="77"/>
      <c r="K313" s="77"/>
      <c r="L313" s="77"/>
      <c r="M313" s="77"/>
      <c r="N313" s="77"/>
      <c r="O313" s="77"/>
      <c r="P313" s="77"/>
      <c r="Q313" s="77"/>
      <c r="R313" s="77"/>
      <c r="S313" s="77"/>
      <c r="T313" s="77"/>
      <c r="U313" s="77"/>
      <c r="V313" s="77"/>
      <c r="W313" s="77"/>
      <c r="X313" s="77"/>
      <c r="Y313" s="77"/>
      <c r="Z313" s="77"/>
      <c r="AA313" s="77"/>
      <c r="AB313" s="77"/>
      <c r="AC313" s="77"/>
      <c r="AD313" s="77"/>
      <c r="AE313" s="77"/>
      <c r="AF313" s="77"/>
    </row>
    <row r="314" spans="1:32">
      <c r="A314" s="77"/>
      <c r="B314" s="77"/>
      <c r="C314" s="77"/>
      <c r="D314" s="77"/>
      <c r="E314" s="77"/>
      <c r="F314" s="77"/>
      <c r="G314" s="77"/>
      <c r="H314" s="77"/>
      <c r="I314" s="77"/>
      <c r="J314" s="77"/>
      <c r="K314" s="77"/>
      <c r="L314" s="77"/>
      <c r="M314" s="77"/>
      <c r="N314" s="77"/>
      <c r="O314" s="77"/>
      <c r="P314" s="77"/>
      <c r="Q314" s="77"/>
      <c r="R314" s="77"/>
      <c r="S314" s="77"/>
      <c r="T314" s="77"/>
      <c r="U314" s="77"/>
      <c r="V314" s="77"/>
      <c r="W314" s="77"/>
      <c r="X314" s="77"/>
      <c r="Y314" s="77"/>
      <c r="Z314" s="77"/>
      <c r="AA314" s="77"/>
      <c r="AB314" s="77"/>
      <c r="AC314" s="77"/>
      <c r="AD314" s="77"/>
      <c r="AE314" s="77"/>
      <c r="AF314" s="77"/>
    </row>
    <row r="315" spans="1:32">
      <c r="A315" s="77"/>
      <c r="B315" s="77"/>
      <c r="C315" s="77"/>
      <c r="D315" s="77"/>
      <c r="E315" s="77"/>
      <c r="F315" s="77"/>
      <c r="G315" s="77"/>
      <c r="H315" s="77"/>
      <c r="I315" s="77"/>
      <c r="J315" s="77"/>
      <c r="K315" s="77"/>
      <c r="L315" s="77"/>
      <c r="M315" s="77"/>
      <c r="N315" s="77"/>
      <c r="O315" s="77"/>
      <c r="P315" s="77"/>
      <c r="Q315" s="77"/>
      <c r="R315" s="77"/>
      <c r="S315" s="77"/>
      <c r="T315" s="77"/>
      <c r="U315" s="77"/>
      <c r="V315" s="77"/>
      <c r="W315" s="77"/>
      <c r="X315" s="77"/>
      <c r="Y315" s="77"/>
      <c r="Z315" s="77"/>
      <c r="AA315" s="77"/>
      <c r="AB315" s="77"/>
      <c r="AC315" s="77"/>
      <c r="AD315" s="77"/>
      <c r="AE315" s="77"/>
      <c r="AF315" s="77"/>
    </row>
    <row r="316" spans="1:32">
      <c r="A316" s="77"/>
      <c r="B316" s="77"/>
      <c r="C316" s="77"/>
      <c r="D316" s="77"/>
      <c r="E316" s="77"/>
      <c r="F316" s="77"/>
      <c r="G316" s="77"/>
      <c r="H316" s="77"/>
      <c r="I316" s="77"/>
      <c r="J316" s="77"/>
      <c r="K316" s="77"/>
      <c r="L316" s="77"/>
      <c r="M316" s="77"/>
      <c r="N316" s="77"/>
      <c r="O316" s="77"/>
      <c r="P316" s="77"/>
      <c r="Q316" s="77"/>
      <c r="R316" s="77"/>
      <c r="S316" s="77"/>
      <c r="T316" s="77"/>
      <c r="U316" s="77"/>
      <c r="V316" s="77"/>
      <c r="W316" s="77"/>
      <c r="X316" s="77"/>
      <c r="Y316" s="77"/>
      <c r="Z316" s="77"/>
      <c r="AA316" s="77"/>
      <c r="AB316" s="77"/>
      <c r="AC316" s="77"/>
      <c r="AD316" s="77"/>
      <c r="AE316" s="77"/>
      <c r="AF316" s="77"/>
    </row>
    <row r="317" spans="1:32">
      <c r="A317" s="77"/>
      <c r="B317" s="77"/>
      <c r="C317" s="77"/>
      <c r="D317" s="77"/>
      <c r="E317" s="77"/>
      <c r="F317" s="77"/>
      <c r="G317" s="77"/>
      <c r="H317" s="77"/>
      <c r="I317" s="77"/>
      <c r="J317" s="77"/>
      <c r="K317" s="77"/>
      <c r="L317" s="77"/>
      <c r="M317" s="77"/>
      <c r="N317" s="77"/>
      <c r="O317" s="77"/>
      <c r="P317" s="77"/>
      <c r="Q317" s="77"/>
      <c r="R317" s="77"/>
      <c r="S317" s="77"/>
      <c r="T317" s="77"/>
      <c r="U317" s="77"/>
      <c r="V317" s="77"/>
      <c r="W317" s="77"/>
      <c r="X317" s="77"/>
      <c r="Y317" s="77"/>
      <c r="Z317" s="77"/>
      <c r="AA317" s="77"/>
      <c r="AB317" s="77"/>
      <c r="AC317" s="77"/>
      <c r="AD317" s="77"/>
      <c r="AE317" s="77"/>
      <c r="AF317" s="77"/>
    </row>
    <row r="318" spans="1:32">
      <c r="A318" s="77"/>
      <c r="B318" s="77"/>
      <c r="C318" s="77"/>
      <c r="D318" s="77"/>
      <c r="E318" s="77"/>
      <c r="F318" s="77"/>
      <c r="G318" s="77"/>
      <c r="H318" s="77"/>
      <c r="I318" s="77"/>
      <c r="J318" s="77"/>
      <c r="K318" s="77"/>
      <c r="L318" s="77"/>
      <c r="M318" s="77"/>
      <c r="N318" s="77"/>
      <c r="O318" s="77"/>
      <c r="P318" s="77"/>
      <c r="Q318" s="77"/>
      <c r="R318" s="77"/>
      <c r="S318" s="77"/>
      <c r="T318" s="77"/>
      <c r="U318" s="77"/>
      <c r="V318" s="77"/>
      <c r="W318" s="77"/>
      <c r="X318" s="77"/>
      <c r="Y318" s="77"/>
      <c r="Z318" s="77"/>
      <c r="AA318" s="77"/>
      <c r="AB318" s="77"/>
      <c r="AC318" s="77"/>
      <c r="AD318" s="77"/>
      <c r="AE318" s="77"/>
      <c r="AF318" s="77"/>
    </row>
    <row r="319" spans="1:32">
      <c r="A319" s="77"/>
      <c r="B319" s="77"/>
      <c r="C319" s="77"/>
      <c r="D319" s="77"/>
      <c r="E319" s="77"/>
      <c r="F319" s="77"/>
      <c r="G319" s="77"/>
      <c r="H319" s="77"/>
      <c r="I319" s="77"/>
      <c r="J319" s="77"/>
      <c r="K319" s="77"/>
      <c r="L319" s="77"/>
      <c r="M319" s="77"/>
      <c r="N319" s="77"/>
      <c r="O319" s="77"/>
      <c r="P319" s="77"/>
      <c r="Q319" s="77"/>
      <c r="R319" s="77"/>
      <c r="S319" s="77"/>
      <c r="T319" s="77"/>
      <c r="U319" s="77"/>
      <c r="V319" s="77"/>
      <c r="W319" s="77"/>
      <c r="X319" s="77"/>
      <c r="Y319" s="77"/>
      <c r="Z319" s="77"/>
      <c r="AA319" s="77"/>
      <c r="AB319" s="77"/>
      <c r="AC319" s="77"/>
      <c r="AD319" s="77"/>
      <c r="AE319" s="77"/>
      <c r="AF319" s="77"/>
    </row>
    <row r="320" spans="1:32">
      <c r="A320" s="77"/>
      <c r="B320" s="77"/>
      <c r="C320" s="77"/>
      <c r="D320" s="77"/>
      <c r="E320" s="77"/>
      <c r="F320" s="77"/>
      <c r="G320" s="77"/>
      <c r="H320" s="77"/>
      <c r="I320" s="77"/>
      <c r="J320" s="77"/>
      <c r="K320" s="77"/>
      <c r="L320" s="77"/>
      <c r="M320" s="77"/>
      <c r="N320" s="77"/>
      <c r="O320" s="77"/>
      <c r="P320" s="77"/>
      <c r="Q320" s="77"/>
      <c r="R320" s="77"/>
      <c r="S320" s="77"/>
      <c r="T320" s="77"/>
      <c r="U320" s="77"/>
      <c r="V320" s="77"/>
      <c r="W320" s="77"/>
      <c r="X320" s="77"/>
      <c r="Y320" s="77"/>
      <c r="Z320" s="77"/>
      <c r="AA320" s="77"/>
      <c r="AB320" s="77"/>
      <c r="AC320" s="77"/>
      <c r="AD320" s="77"/>
      <c r="AE320" s="77"/>
      <c r="AF320" s="77"/>
    </row>
    <row r="321" spans="1:32">
      <c r="A321" s="77"/>
      <c r="B321" s="77"/>
      <c r="C321" s="77"/>
      <c r="D321" s="77"/>
      <c r="E321" s="77"/>
      <c r="F321" s="77"/>
      <c r="G321" s="77"/>
      <c r="H321" s="77"/>
      <c r="I321" s="77"/>
      <c r="J321" s="77"/>
      <c r="K321" s="77"/>
      <c r="L321" s="77"/>
      <c r="M321" s="77"/>
      <c r="N321" s="77"/>
      <c r="O321" s="77"/>
      <c r="P321" s="77"/>
      <c r="Q321" s="77"/>
      <c r="R321" s="77"/>
      <c r="S321" s="77"/>
      <c r="T321" s="77"/>
      <c r="U321" s="77"/>
      <c r="V321" s="77"/>
      <c r="W321" s="77"/>
      <c r="X321" s="77"/>
      <c r="Y321" s="77"/>
      <c r="Z321" s="77"/>
      <c r="AA321" s="77"/>
      <c r="AB321" s="77"/>
      <c r="AC321" s="77"/>
      <c r="AD321" s="77"/>
      <c r="AE321" s="77"/>
      <c r="AF321" s="77"/>
    </row>
    <row r="322" spans="1:32">
      <c r="A322" s="77"/>
      <c r="B322" s="77"/>
      <c r="C322" s="77"/>
      <c r="D322" s="77"/>
      <c r="E322" s="77"/>
      <c r="F322" s="77"/>
      <c r="G322" s="77"/>
      <c r="H322" s="77"/>
      <c r="I322" s="77"/>
      <c r="J322" s="77"/>
      <c r="K322" s="77"/>
      <c r="L322" s="77"/>
      <c r="M322" s="77"/>
      <c r="N322" s="77"/>
      <c r="O322" s="77"/>
      <c r="P322" s="77"/>
      <c r="Q322" s="77"/>
      <c r="R322" s="77"/>
      <c r="S322" s="77"/>
      <c r="T322" s="77"/>
      <c r="U322" s="77"/>
      <c r="V322" s="77"/>
      <c r="W322" s="77"/>
      <c r="X322" s="77"/>
      <c r="Y322" s="77"/>
      <c r="Z322" s="77"/>
      <c r="AA322" s="77"/>
      <c r="AB322" s="77"/>
      <c r="AC322" s="77"/>
      <c r="AD322" s="77"/>
      <c r="AE322" s="77"/>
      <c r="AF322" s="77"/>
    </row>
    <row r="323" spans="1:32">
      <c r="A323" s="77"/>
      <c r="B323" s="77"/>
      <c r="C323" s="77"/>
      <c r="D323" s="77"/>
      <c r="E323" s="77"/>
      <c r="F323" s="77"/>
      <c r="G323" s="77"/>
      <c r="H323" s="77"/>
      <c r="I323" s="77"/>
      <c r="J323" s="77"/>
      <c r="K323" s="77"/>
      <c r="L323" s="77"/>
      <c r="M323" s="77"/>
      <c r="N323" s="77"/>
      <c r="O323" s="77"/>
      <c r="P323" s="77"/>
      <c r="Q323" s="77"/>
      <c r="R323" s="77"/>
      <c r="S323" s="77"/>
      <c r="T323" s="77"/>
      <c r="U323" s="77"/>
      <c r="V323" s="77"/>
      <c r="W323" s="77"/>
      <c r="X323" s="77"/>
      <c r="Y323" s="77"/>
      <c r="Z323" s="77"/>
      <c r="AA323" s="77"/>
      <c r="AB323" s="77"/>
      <c r="AC323" s="77"/>
      <c r="AD323" s="77"/>
      <c r="AE323" s="77"/>
      <c r="AF323" s="77"/>
    </row>
    <row r="324" spans="1:32">
      <c r="A324" s="77"/>
      <c r="B324" s="77"/>
      <c r="C324" s="77"/>
      <c r="D324" s="77"/>
      <c r="E324" s="77"/>
      <c r="F324" s="77"/>
      <c r="G324" s="77"/>
      <c r="H324" s="77"/>
      <c r="I324" s="77"/>
      <c r="J324" s="77"/>
      <c r="K324" s="77"/>
      <c r="L324" s="77"/>
      <c r="M324" s="77"/>
      <c r="N324" s="77"/>
      <c r="O324" s="77"/>
      <c r="P324" s="77"/>
      <c r="Q324" s="77"/>
      <c r="R324" s="77"/>
      <c r="S324" s="77"/>
      <c r="T324" s="77"/>
      <c r="U324" s="77"/>
      <c r="V324" s="77"/>
      <c r="W324" s="77"/>
      <c r="X324" s="77"/>
      <c r="Y324" s="77"/>
      <c r="Z324" s="77"/>
      <c r="AA324" s="77"/>
      <c r="AB324" s="77"/>
      <c r="AC324" s="77"/>
      <c r="AD324" s="77"/>
      <c r="AE324" s="77"/>
      <c r="AF324" s="77"/>
    </row>
    <row r="325" spans="1:32">
      <c r="A325" s="77"/>
      <c r="B325" s="77"/>
      <c r="C325" s="77"/>
      <c r="D325" s="77"/>
      <c r="E325" s="77"/>
      <c r="F325" s="77"/>
      <c r="G325" s="77"/>
      <c r="H325" s="77"/>
      <c r="I325" s="77"/>
      <c r="J325" s="77"/>
      <c r="K325" s="77"/>
      <c r="L325" s="77"/>
      <c r="M325" s="77"/>
      <c r="N325" s="77"/>
      <c r="O325" s="77"/>
      <c r="P325" s="77"/>
      <c r="Q325" s="77"/>
      <c r="R325" s="77"/>
      <c r="S325" s="77"/>
      <c r="T325" s="77"/>
      <c r="U325" s="77"/>
      <c r="V325" s="77"/>
      <c r="W325" s="77"/>
      <c r="X325" s="77"/>
      <c r="Y325" s="77"/>
      <c r="Z325" s="77"/>
      <c r="AA325" s="77"/>
      <c r="AB325" s="77"/>
      <c r="AC325" s="77"/>
      <c r="AD325" s="77"/>
      <c r="AE325" s="77"/>
      <c r="AF325" s="77"/>
    </row>
    <row r="326" spans="1:32">
      <c r="A326" s="77"/>
      <c r="B326" s="77"/>
      <c r="C326" s="77"/>
      <c r="D326" s="77"/>
      <c r="E326" s="77"/>
      <c r="F326" s="77"/>
      <c r="G326" s="77"/>
      <c r="H326" s="77"/>
      <c r="I326" s="77"/>
      <c r="J326" s="77"/>
      <c r="K326" s="77"/>
      <c r="L326" s="77"/>
      <c r="M326" s="77"/>
      <c r="N326" s="77"/>
      <c r="O326" s="77"/>
      <c r="P326" s="77"/>
      <c r="Q326" s="77"/>
      <c r="R326" s="77"/>
      <c r="S326" s="77"/>
      <c r="T326" s="77"/>
      <c r="U326" s="77"/>
      <c r="V326" s="77"/>
      <c r="W326" s="77"/>
      <c r="X326" s="77"/>
      <c r="Y326" s="77"/>
      <c r="Z326" s="77"/>
      <c r="AA326" s="77"/>
      <c r="AB326" s="77"/>
      <c r="AC326" s="77"/>
      <c r="AD326" s="77"/>
      <c r="AE326" s="77"/>
      <c r="AF326" s="77"/>
    </row>
    <row r="327" spans="1:32">
      <c r="A327" s="77"/>
      <c r="B327" s="77"/>
      <c r="C327" s="77"/>
      <c r="D327" s="77"/>
      <c r="E327" s="77"/>
      <c r="F327" s="77"/>
      <c r="G327" s="77"/>
      <c r="H327" s="77"/>
      <c r="I327" s="77"/>
      <c r="J327" s="77"/>
      <c r="K327" s="77"/>
      <c r="L327" s="77"/>
      <c r="M327" s="77"/>
      <c r="N327" s="77"/>
      <c r="O327" s="77"/>
      <c r="P327" s="77"/>
      <c r="Q327" s="77"/>
      <c r="R327" s="77"/>
      <c r="S327" s="77"/>
      <c r="T327" s="77"/>
      <c r="U327" s="77"/>
      <c r="V327" s="77"/>
      <c r="W327" s="77"/>
      <c r="X327" s="77"/>
      <c r="Y327" s="77"/>
      <c r="Z327" s="77"/>
      <c r="AA327" s="77"/>
      <c r="AB327" s="77"/>
      <c r="AC327" s="77"/>
      <c r="AD327" s="77"/>
      <c r="AE327" s="77"/>
      <c r="AF327" s="77"/>
    </row>
    <row r="328" spans="1:32">
      <c r="A328" s="77"/>
      <c r="B328" s="77"/>
      <c r="C328" s="77"/>
      <c r="D328" s="77"/>
      <c r="E328" s="77"/>
      <c r="F328" s="77"/>
      <c r="G328" s="77"/>
      <c r="H328" s="77"/>
      <c r="I328" s="77"/>
      <c r="J328" s="77"/>
      <c r="K328" s="77"/>
      <c r="L328" s="77"/>
      <c r="M328" s="77"/>
      <c r="N328" s="77"/>
      <c r="O328" s="77"/>
      <c r="P328" s="77"/>
      <c r="Q328" s="77"/>
      <c r="R328" s="77"/>
      <c r="S328" s="77"/>
      <c r="T328" s="77"/>
      <c r="U328" s="77"/>
      <c r="V328" s="77"/>
      <c r="W328" s="77"/>
      <c r="X328" s="77"/>
      <c r="Y328" s="77"/>
      <c r="Z328" s="77"/>
      <c r="AA328" s="77"/>
      <c r="AB328" s="77"/>
      <c r="AC328" s="77"/>
      <c r="AD328" s="77"/>
      <c r="AE328" s="77"/>
      <c r="AF328" s="77"/>
    </row>
    <row r="329" spans="1:32">
      <c r="A329" s="77"/>
      <c r="B329" s="77"/>
      <c r="C329" s="77"/>
      <c r="D329" s="77"/>
      <c r="E329" s="77"/>
      <c r="F329" s="77"/>
      <c r="G329" s="77"/>
      <c r="H329" s="77"/>
      <c r="I329" s="77"/>
      <c r="J329" s="77"/>
      <c r="K329" s="77"/>
      <c r="L329" s="77"/>
      <c r="M329" s="77"/>
      <c r="N329" s="77"/>
      <c r="O329" s="77"/>
      <c r="P329" s="77"/>
      <c r="Q329" s="77"/>
      <c r="R329" s="77"/>
      <c r="S329" s="77"/>
      <c r="T329" s="77"/>
      <c r="U329" s="77"/>
      <c r="V329" s="77"/>
      <c r="W329" s="77"/>
      <c r="X329" s="77"/>
      <c r="Y329" s="77"/>
      <c r="Z329" s="77"/>
      <c r="AA329" s="77"/>
      <c r="AB329" s="77"/>
      <c r="AC329" s="77"/>
      <c r="AD329" s="77"/>
      <c r="AE329" s="77"/>
      <c r="AF329" s="77"/>
    </row>
    <row r="330" spans="1:32">
      <c r="A330" s="77"/>
      <c r="B330" s="77"/>
      <c r="C330" s="77"/>
      <c r="D330" s="77"/>
      <c r="E330" s="77"/>
      <c r="F330" s="77"/>
      <c r="G330" s="77"/>
      <c r="H330" s="77"/>
      <c r="I330" s="77"/>
      <c r="J330" s="77"/>
      <c r="K330" s="77"/>
      <c r="L330" s="77"/>
      <c r="M330" s="77"/>
      <c r="N330" s="77"/>
      <c r="O330" s="77"/>
      <c r="P330" s="77"/>
      <c r="Q330" s="77"/>
      <c r="R330" s="77"/>
      <c r="S330" s="77"/>
      <c r="T330" s="77"/>
      <c r="U330" s="77"/>
      <c r="V330" s="77"/>
      <c r="W330" s="77"/>
      <c r="X330" s="77"/>
      <c r="Y330" s="77"/>
      <c r="Z330" s="77"/>
      <c r="AA330" s="77"/>
      <c r="AB330" s="77"/>
      <c r="AC330" s="77"/>
      <c r="AD330" s="77"/>
      <c r="AE330" s="77"/>
      <c r="AF330" s="77"/>
    </row>
    <row r="331" spans="1:32">
      <c r="A331" s="77"/>
      <c r="B331" s="77"/>
      <c r="C331" s="77"/>
      <c r="D331" s="77"/>
      <c r="E331" s="77"/>
      <c r="F331" s="77"/>
      <c r="G331" s="77"/>
      <c r="H331" s="77"/>
      <c r="I331" s="77"/>
      <c r="J331" s="77"/>
      <c r="K331" s="77"/>
      <c r="L331" s="77"/>
      <c r="M331" s="77"/>
      <c r="N331" s="77"/>
      <c r="O331" s="77"/>
      <c r="P331" s="77"/>
      <c r="Q331" s="77"/>
      <c r="R331" s="77"/>
      <c r="S331" s="77"/>
      <c r="T331" s="77"/>
      <c r="U331" s="77"/>
      <c r="V331" s="77"/>
      <c r="W331" s="77"/>
      <c r="X331" s="77"/>
      <c r="Y331" s="77"/>
      <c r="Z331" s="77"/>
      <c r="AA331" s="77"/>
      <c r="AB331" s="77"/>
      <c r="AC331" s="77"/>
      <c r="AD331" s="77"/>
      <c r="AE331" s="77"/>
      <c r="AF331" s="77"/>
    </row>
    <row r="332" spans="1:32">
      <c r="A332" s="77"/>
      <c r="B332" s="77"/>
      <c r="C332" s="77"/>
      <c r="D332" s="77"/>
      <c r="E332" s="77"/>
      <c r="F332" s="77"/>
      <c r="G332" s="77"/>
      <c r="H332" s="77"/>
      <c r="I332" s="77"/>
      <c r="J332" s="77"/>
      <c r="K332" s="77"/>
      <c r="L332" s="77"/>
      <c r="M332" s="77"/>
      <c r="N332" s="77"/>
      <c r="O332" s="77"/>
      <c r="P332" s="77"/>
      <c r="Q332" s="77"/>
      <c r="R332" s="77"/>
      <c r="S332" s="77"/>
      <c r="T332" s="77"/>
      <c r="U332" s="77"/>
      <c r="V332" s="77"/>
      <c r="W332" s="77"/>
      <c r="X332" s="77"/>
      <c r="Y332" s="77"/>
      <c r="Z332" s="77"/>
      <c r="AA332" s="77"/>
      <c r="AB332" s="77"/>
      <c r="AC332" s="77"/>
      <c r="AD332" s="77"/>
      <c r="AE332" s="77"/>
      <c r="AF332" s="77"/>
    </row>
    <row r="333" spans="1:32">
      <c r="A333" s="77"/>
      <c r="B333" s="77"/>
      <c r="C333" s="77"/>
      <c r="D333" s="77"/>
      <c r="E333" s="77"/>
      <c r="F333" s="77"/>
      <c r="G333" s="77"/>
      <c r="H333" s="77"/>
      <c r="I333" s="77"/>
      <c r="J333" s="77"/>
      <c r="K333" s="77"/>
      <c r="L333" s="77"/>
      <c r="M333" s="77"/>
      <c r="N333" s="77"/>
      <c r="O333" s="77"/>
      <c r="P333" s="77"/>
      <c r="Q333" s="77"/>
      <c r="R333" s="77"/>
      <c r="S333" s="77"/>
      <c r="T333" s="77"/>
      <c r="U333" s="77"/>
      <c r="V333" s="77"/>
      <c r="W333" s="77"/>
      <c r="X333" s="77"/>
      <c r="Y333" s="77"/>
      <c r="Z333" s="77"/>
      <c r="AA333" s="77"/>
      <c r="AB333" s="77"/>
      <c r="AC333" s="77"/>
      <c r="AD333" s="77"/>
      <c r="AE333" s="77"/>
      <c r="AF333" s="77"/>
    </row>
    <row r="334" spans="1:32">
      <c r="A334" s="77"/>
      <c r="B334" s="77"/>
      <c r="C334" s="77"/>
      <c r="D334" s="77"/>
      <c r="E334" s="77"/>
      <c r="F334" s="77"/>
      <c r="G334" s="77"/>
      <c r="H334" s="77"/>
      <c r="I334" s="77"/>
      <c r="J334" s="77"/>
      <c r="K334" s="77"/>
      <c r="L334" s="77"/>
      <c r="M334" s="77"/>
      <c r="N334" s="77"/>
      <c r="O334" s="77"/>
      <c r="P334" s="77"/>
      <c r="Q334" s="77"/>
      <c r="R334" s="77"/>
      <c r="S334" s="77"/>
      <c r="T334" s="77"/>
      <c r="U334" s="77"/>
      <c r="V334" s="77"/>
      <c r="W334" s="77"/>
      <c r="X334" s="77"/>
      <c r="Y334" s="77"/>
      <c r="Z334" s="77"/>
      <c r="AA334" s="77"/>
      <c r="AB334" s="77"/>
      <c r="AC334" s="77"/>
      <c r="AD334" s="77"/>
      <c r="AE334" s="77"/>
      <c r="AF334" s="77"/>
    </row>
    <row r="335" spans="1:32">
      <c r="A335" s="77"/>
      <c r="B335" s="77"/>
      <c r="C335" s="77"/>
      <c r="D335" s="77"/>
      <c r="E335" s="77"/>
      <c r="F335" s="77"/>
      <c r="G335" s="77"/>
      <c r="H335" s="77"/>
      <c r="I335" s="77"/>
      <c r="J335" s="77"/>
      <c r="K335" s="77"/>
      <c r="L335" s="77"/>
      <c r="M335" s="77"/>
      <c r="N335" s="77"/>
      <c r="O335" s="77"/>
      <c r="P335" s="77"/>
      <c r="Q335" s="77"/>
      <c r="R335" s="77"/>
      <c r="S335" s="77"/>
      <c r="T335" s="77"/>
      <c r="U335" s="77"/>
      <c r="V335" s="77"/>
      <c r="W335" s="77"/>
      <c r="X335" s="77"/>
      <c r="Y335" s="77"/>
      <c r="Z335" s="77"/>
      <c r="AA335" s="77"/>
      <c r="AB335" s="77"/>
      <c r="AC335" s="77"/>
      <c r="AD335" s="77"/>
      <c r="AE335" s="77"/>
      <c r="AF335" s="77"/>
    </row>
    <row r="336" spans="1:32">
      <c r="A336" s="77"/>
      <c r="B336" s="77"/>
      <c r="C336" s="77"/>
      <c r="D336" s="77"/>
      <c r="E336" s="77"/>
      <c r="F336" s="77"/>
      <c r="G336" s="77"/>
      <c r="H336" s="77"/>
      <c r="I336" s="77"/>
      <c r="J336" s="77"/>
      <c r="K336" s="77"/>
      <c r="L336" s="77"/>
      <c r="M336" s="77"/>
      <c r="N336" s="77"/>
      <c r="O336" s="77"/>
      <c r="P336" s="77"/>
      <c r="Q336" s="77"/>
      <c r="R336" s="77"/>
      <c r="S336" s="77"/>
      <c r="T336" s="77"/>
      <c r="U336" s="77"/>
      <c r="V336" s="77"/>
      <c r="W336" s="77"/>
      <c r="X336" s="77"/>
      <c r="Y336" s="77"/>
      <c r="Z336" s="77"/>
      <c r="AA336" s="77"/>
      <c r="AB336" s="77"/>
      <c r="AC336" s="77"/>
      <c r="AD336" s="77"/>
      <c r="AE336" s="77"/>
      <c r="AF336" s="77"/>
    </row>
    <row r="337" spans="1:32">
      <c r="A337" s="77"/>
      <c r="B337" s="77"/>
      <c r="C337" s="77"/>
      <c r="D337" s="77"/>
      <c r="E337" s="77"/>
      <c r="F337" s="77"/>
      <c r="G337" s="77"/>
      <c r="H337" s="77"/>
      <c r="I337" s="77"/>
      <c r="J337" s="77"/>
      <c r="K337" s="77"/>
      <c r="L337" s="77"/>
      <c r="M337" s="77"/>
      <c r="N337" s="77"/>
      <c r="O337" s="77"/>
      <c r="P337" s="77"/>
      <c r="Q337" s="77"/>
      <c r="R337" s="77"/>
      <c r="S337" s="77"/>
      <c r="T337" s="77"/>
      <c r="U337" s="77"/>
      <c r="V337" s="77"/>
      <c r="W337" s="77"/>
      <c r="X337" s="77"/>
      <c r="Y337" s="77"/>
      <c r="Z337" s="77"/>
      <c r="AA337" s="77"/>
      <c r="AB337" s="77"/>
      <c r="AC337" s="77"/>
      <c r="AD337" s="77"/>
      <c r="AE337" s="77"/>
      <c r="AF337" s="77"/>
    </row>
    <row r="338" spans="1:32">
      <c r="A338" s="77"/>
      <c r="B338" s="77"/>
      <c r="C338" s="77"/>
      <c r="D338" s="77"/>
      <c r="E338" s="77"/>
      <c r="F338" s="77"/>
      <c r="G338" s="77"/>
      <c r="H338" s="77"/>
      <c r="I338" s="77"/>
      <c r="J338" s="77"/>
      <c r="K338" s="77"/>
      <c r="L338" s="77"/>
      <c r="M338" s="77"/>
      <c r="N338" s="77"/>
      <c r="O338" s="77"/>
      <c r="P338" s="77"/>
      <c r="Q338" s="77"/>
      <c r="R338" s="77"/>
      <c r="S338" s="77"/>
      <c r="T338" s="77"/>
      <c r="U338" s="77"/>
      <c r="V338" s="77"/>
      <c r="W338" s="77"/>
      <c r="X338" s="77"/>
      <c r="Y338" s="77"/>
      <c r="Z338" s="77"/>
      <c r="AA338" s="77"/>
      <c r="AB338" s="77"/>
      <c r="AC338" s="77"/>
      <c r="AD338" s="77"/>
      <c r="AE338" s="77"/>
      <c r="AF338" s="77"/>
    </row>
    <row r="339" spans="1:32">
      <c r="A339" s="77"/>
      <c r="B339" s="77"/>
      <c r="C339" s="77"/>
      <c r="D339" s="77"/>
      <c r="E339" s="77"/>
      <c r="F339" s="77"/>
      <c r="G339" s="77"/>
      <c r="H339" s="77"/>
      <c r="I339" s="77"/>
      <c r="J339" s="77"/>
      <c r="K339" s="77"/>
      <c r="L339" s="77"/>
      <c r="M339" s="77"/>
      <c r="N339" s="77"/>
      <c r="O339" s="77"/>
      <c r="P339" s="77"/>
      <c r="Q339" s="77"/>
      <c r="R339" s="77"/>
      <c r="S339" s="77"/>
      <c r="T339" s="77"/>
      <c r="U339" s="77"/>
      <c r="V339" s="77"/>
      <c r="W339" s="77"/>
      <c r="X339" s="77"/>
      <c r="Y339" s="77"/>
      <c r="Z339" s="77"/>
      <c r="AA339" s="77"/>
      <c r="AB339" s="77"/>
      <c r="AC339" s="77"/>
      <c r="AD339" s="77"/>
      <c r="AE339" s="77"/>
      <c r="AF339" s="77"/>
    </row>
    <row r="340" spans="1:32">
      <c r="A340" s="77"/>
      <c r="B340" s="77"/>
      <c r="C340" s="77"/>
      <c r="D340" s="77"/>
      <c r="E340" s="77"/>
      <c r="F340" s="77"/>
      <c r="G340" s="77"/>
      <c r="H340" s="77"/>
      <c r="I340" s="77"/>
      <c r="J340" s="77"/>
      <c r="K340" s="77"/>
      <c r="L340" s="77"/>
      <c r="M340" s="77"/>
      <c r="N340" s="77"/>
      <c r="O340" s="77"/>
      <c r="P340" s="77"/>
      <c r="Q340" s="77"/>
      <c r="R340" s="77"/>
      <c r="S340" s="77"/>
      <c r="T340" s="77"/>
      <c r="U340" s="77"/>
      <c r="V340" s="77"/>
      <c r="W340" s="77"/>
      <c r="X340" s="77"/>
      <c r="Y340" s="77"/>
      <c r="Z340" s="77"/>
      <c r="AA340" s="77"/>
      <c r="AB340" s="77"/>
      <c r="AC340" s="77"/>
      <c r="AD340" s="77"/>
      <c r="AE340" s="77"/>
      <c r="AF340" s="77"/>
    </row>
    <row r="341" spans="1:32">
      <c r="A341" s="77"/>
      <c r="B341" s="77"/>
      <c r="C341" s="77"/>
      <c r="D341" s="77"/>
      <c r="E341" s="77"/>
      <c r="F341" s="77"/>
      <c r="G341" s="77"/>
      <c r="H341" s="77"/>
      <c r="I341" s="77"/>
      <c r="J341" s="77"/>
      <c r="K341" s="77"/>
      <c r="L341" s="77"/>
      <c r="M341" s="77"/>
      <c r="N341" s="77"/>
      <c r="O341" s="77"/>
      <c r="P341" s="77"/>
      <c r="Q341" s="77"/>
      <c r="R341" s="77"/>
      <c r="S341" s="77"/>
      <c r="T341" s="77"/>
      <c r="U341" s="77"/>
      <c r="V341" s="77"/>
      <c r="W341" s="77"/>
      <c r="X341" s="77"/>
      <c r="Y341" s="77"/>
      <c r="Z341" s="77"/>
      <c r="AA341" s="77"/>
      <c r="AB341" s="77"/>
      <c r="AC341" s="77"/>
      <c r="AD341" s="77"/>
      <c r="AE341" s="77"/>
      <c r="AF341" s="77"/>
    </row>
    <row r="342" spans="1:32">
      <c r="A342" s="77"/>
      <c r="B342" s="77"/>
      <c r="C342" s="77"/>
      <c r="D342" s="77"/>
      <c r="E342" s="77"/>
      <c r="F342" s="77"/>
      <c r="G342" s="77"/>
      <c r="H342" s="77"/>
      <c r="I342" s="77"/>
      <c r="J342" s="77"/>
      <c r="K342" s="77"/>
      <c r="L342" s="77"/>
      <c r="M342" s="77"/>
      <c r="N342" s="77"/>
      <c r="O342" s="77"/>
      <c r="P342" s="77"/>
      <c r="Q342" s="77"/>
      <c r="R342" s="77"/>
      <c r="S342" s="77"/>
      <c r="T342" s="77"/>
      <c r="U342" s="77"/>
      <c r="V342" s="77"/>
      <c r="W342" s="77"/>
      <c r="X342" s="77"/>
      <c r="Y342" s="77"/>
      <c r="Z342" s="77"/>
      <c r="AA342" s="77"/>
      <c r="AB342" s="77"/>
      <c r="AC342" s="77"/>
      <c r="AD342" s="77"/>
      <c r="AE342" s="77"/>
      <c r="AF342" s="77"/>
    </row>
    <row r="343" spans="1:32">
      <c r="A343" s="77"/>
      <c r="B343" s="77"/>
      <c r="C343" s="77"/>
      <c r="D343" s="77"/>
      <c r="E343" s="77"/>
      <c r="F343" s="77"/>
      <c r="G343" s="77"/>
      <c r="H343" s="77"/>
      <c r="I343" s="77"/>
      <c r="J343" s="77"/>
      <c r="K343" s="77"/>
      <c r="L343" s="77"/>
      <c r="M343" s="77"/>
      <c r="N343" s="77"/>
      <c r="O343" s="77"/>
      <c r="P343" s="77"/>
      <c r="Q343" s="77"/>
      <c r="R343" s="77"/>
      <c r="S343" s="77"/>
      <c r="T343" s="77"/>
      <c r="U343" s="77"/>
      <c r="V343" s="77"/>
      <c r="W343" s="77"/>
      <c r="X343" s="77"/>
      <c r="Y343" s="77"/>
      <c r="Z343" s="77"/>
      <c r="AA343" s="77"/>
      <c r="AB343" s="77"/>
      <c r="AC343" s="77"/>
      <c r="AD343" s="77"/>
      <c r="AE343" s="77"/>
      <c r="AF343" s="77"/>
    </row>
    <row r="344" spans="1:32">
      <c r="A344" s="77"/>
      <c r="B344" s="77"/>
      <c r="C344" s="77"/>
      <c r="D344" s="77"/>
      <c r="E344" s="77"/>
      <c r="F344" s="77"/>
      <c r="G344" s="77"/>
      <c r="H344" s="77"/>
      <c r="I344" s="77"/>
      <c r="J344" s="77"/>
      <c r="K344" s="77"/>
      <c r="L344" s="77"/>
      <c r="M344" s="77"/>
      <c r="N344" s="77"/>
      <c r="O344" s="77"/>
      <c r="P344" s="77"/>
      <c r="Q344" s="77"/>
      <c r="R344" s="77"/>
      <c r="S344" s="77"/>
      <c r="T344" s="77"/>
      <c r="U344" s="77"/>
      <c r="V344" s="77"/>
      <c r="W344" s="77"/>
      <c r="X344" s="77"/>
      <c r="Y344" s="77"/>
      <c r="Z344" s="77"/>
      <c r="AA344" s="77"/>
      <c r="AB344" s="77"/>
      <c r="AC344" s="77"/>
      <c r="AD344" s="77"/>
      <c r="AE344" s="77"/>
      <c r="AF344" s="77"/>
    </row>
    <row r="345" spans="1:32">
      <c r="A345" s="77"/>
      <c r="B345" s="77"/>
      <c r="C345" s="77"/>
      <c r="D345" s="77"/>
      <c r="E345" s="77"/>
      <c r="F345" s="77"/>
      <c r="G345" s="77"/>
      <c r="H345" s="77"/>
      <c r="I345" s="77"/>
      <c r="J345" s="77"/>
      <c r="K345" s="77"/>
      <c r="L345" s="77"/>
      <c r="M345" s="77"/>
      <c r="N345" s="77"/>
      <c r="O345" s="77"/>
      <c r="P345" s="77"/>
      <c r="Q345" s="77"/>
      <c r="R345" s="77"/>
      <c r="S345" s="77"/>
      <c r="T345" s="77"/>
      <c r="U345" s="77"/>
      <c r="V345" s="77"/>
      <c r="W345" s="77"/>
      <c r="X345" s="77"/>
      <c r="Y345" s="77"/>
      <c r="Z345" s="77"/>
      <c r="AA345" s="77"/>
      <c r="AB345" s="77"/>
      <c r="AC345" s="77"/>
      <c r="AD345" s="77"/>
      <c r="AE345" s="77"/>
      <c r="AF345" s="77"/>
    </row>
    <row r="346" spans="1:32">
      <c r="A346" s="77"/>
      <c r="B346" s="77"/>
      <c r="C346" s="77"/>
      <c r="D346" s="77"/>
      <c r="E346" s="77"/>
      <c r="F346" s="77"/>
      <c r="G346" s="77"/>
      <c r="H346" s="77"/>
      <c r="I346" s="77"/>
      <c r="J346" s="77"/>
      <c r="K346" s="77"/>
      <c r="L346" s="77"/>
      <c r="M346" s="77"/>
      <c r="N346" s="77"/>
      <c r="O346" s="77"/>
      <c r="P346" s="77"/>
      <c r="Q346" s="77"/>
      <c r="R346" s="77"/>
      <c r="S346" s="77"/>
      <c r="T346" s="77"/>
      <c r="U346" s="77"/>
      <c r="V346" s="77"/>
      <c r="W346" s="77"/>
      <c r="X346" s="77"/>
      <c r="Y346" s="77"/>
      <c r="Z346" s="77"/>
      <c r="AA346" s="77"/>
      <c r="AB346" s="77"/>
      <c r="AC346" s="77"/>
      <c r="AD346" s="77"/>
      <c r="AE346" s="77"/>
      <c r="AF346" s="77"/>
    </row>
    <row r="347" spans="1:32">
      <c r="A347" s="77"/>
      <c r="B347" s="77"/>
      <c r="C347" s="77"/>
      <c r="D347" s="77"/>
      <c r="E347" s="77"/>
      <c r="F347" s="77"/>
      <c r="G347" s="77"/>
      <c r="H347" s="77"/>
      <c r="I347" s="77"/>
      <c r="J347" s="77"/>
      <c r="K347" s="77"/>
      <c r="L347" s="77"/>
      <c r="M347" s="77"/>
      <c r="N347" s="77"/>
      <c r="O347" s="77"/>
      <c r="P347" s="77"/>
      <c r="Q347" s="77"/>
      <c r="R347" s="77"/>
      <c r="S347" s="77"/>
      <c r="T347" s="77"/>
      <c r="U347" s="77"/>
      <c r="V347" s="77"/>
      <c r="W347" s="77"/>
      <c r="X347" s="77"/>
      <c r="Y347" s="77"/>
      <c r="Z347" s="77"/>
      <c r="AA347" s="77"/>
      <c r="AB347" s="77"/>
      <c r="AC347" s="77"/>
      <c r="AD347" s="77"/>
      <c r="AE347" s="77"/>
      <c r="AF347" s="77"/>
    </row>
    <row r="348" spans="1:32">
      <c r="A348" s="77"/>
      <c r="B348" s="77"/>
      <c r="C348" s="77"/>
      <c r="D348" s="77"/>
      <c r="E348" s="77"/>
      <c r="F348" s="77"/>
      <c r="G348" s="77"/>
      <c r="H348" s="77"/>
      <c r="I348" s="77"/>
      <c r="J348" s="77"/>
      <c r="K348" s="77"/>
      <c r="L348" s="77"/>
      <c r="M348" s="77"/>
      <c r="N348" s="77"/>
      <c r="O348" s="77"/>
      <c r="P348" s="77"/>
      <c r="Q348" s="77"/>
      <c r="R348" s="77"/>
      <c r="S348" s="77"/>
      <c r="T348" s="77"/>
      <c r="U348" s="77"/>
      <c r="V348" s="77"/>
      <c r="W348" s="77"/>
      <c r="X348" s="77"/>
      <c r="Y348" s="77"/>
      <c r="Z348" s="77"/>
      <c r="AA348" s="77"/>
      <c r="AB348" s="77"/>
      <c r="AC348" s="77"/>
      <c r="AD348" s="77"/>
      <c r="AE348" s="77"/>
      <c r="AF348" s="77"/>
    </row>
    <row r="349" spans="1:32">
      <c r="A349" s="77"/>
      <c r="B349" s="77"/>
      <c r="C349" s="77"/>
      <c r="D349" s="77"/>
      <c r="E349" s="77"/>
      <c r="F349" s="77"/>
      <c r="G349" s="77"/>
      <c r="H349" s="77"/>
      <c r="I349" s="77"/>
      <c r="J349" s="77"/>
      <c r="K349" s="77"/>
      <c r="L349" s="77"/>
      <c r="M349" s="77"/>
      <c r="N349" s="77"/>
      <c r="O349" s="77"/>
      <c r="P349" s="77"/>
      <c r="Q349" s="77"/>
      <c r="R349" s="77"/>
      <c r="S349" s="77"/>
      <c r="T349" s="77"/>
      <c r="U349" s="77"/>
      <c r="V349" s="77"/>
      <c r="W349" s="77"/>
      <c r="X349" s="77"/>
      <c r="Y349" s="77"/>
      <c r="Z349" s="77"/>
      <c r="AA349" s="77"/>
      <c r="AB349" s="77"/>
      <c r="AC349" s="77"/>
      <c r="AD349" s="77"/>
      <c r="AE349" s="77"/>
      <c r="AF349" s="77"/>
    </row>
    <row r="350" spans="1:32">
      <c r="A350" s="77"/>
      <c r="B350" s="77"/>
      <c r="C350" s="77"/>
      <c r="D350" s="77"/>
      <c r="E350" s="77"/>
      <c r="F350" s="77"/>
      <c r="G350" s="77"/>
      <c r="H350" s="77"/>
      <c r="I350" s="77"/>
      <c r="J350" s="77"/>
      <c r="K350" s="77"/>
      <c r="L350" s="77"/>
      <c r="M350" s="77"/>
      <c r="N350" s="77"/>
      <c r="O350" s="77"/>
      <c r="P350" s="77"/>
      <c r="Q350" s="77"/>
      <c r="R350" s="77"/>
      <c r="S350" s="77"/>
      <c r="T350" s="77"/>
      <c r="U350" s="77"/>
      <c r="V350" s="77"/>
      <c r="W350" s="77"/>
      <c r="X350" s="77"/>
      <c r="Y350" s="77"/>
      <c r="Z350" s="77"/>
      <c r="AA350" s="77"/>
      <c r="AB350" s="77"/>
      <c r="AC350" s="77"/>
      <c r="AD350" s="77"/>
      <c r="AE350" s="77"/>
      <c r="AF350" s="77"/>
    </row>
    <row r="351" spans="1:32">
      <c r="A351" s="77"/>
      <c r="B351" s="77"/>
      <c r="C351" s="77"/>
      <c r="D351" s="77"/>
      <c r="E351" s="77"/>
      <c r="F351" s="77"/>
      <c r="G351" s="77"/>
      <c r="H351" s="77"/>
      <c r="I351" s="77"/>
      <c r="J351" s="77"/>
      <c r="K351" s="77"/>
      <c r="L351" s="77"/>
      <c r="M351" s="77"/>
      <c r="N351" s="77"/>
      <c r="O351" s="77"/>
      <c r="P351" s="77"/>
      <c r="Q351" s="77"/>
      <c r="R351" s="77"/>
      <c r="S351" s="77"/>
      <c r="T351" s="77"/>
      <c r="U351" s="77"/>
      <c r="V351" s="77"/>
      <c r="W351" s="77"/>
      <c r="X351" s="77"/>
      <c r="Y351" s="77"/>
      <c r="Z351" s="77"/>
      <c r="AA351" s="77"/>
      <c r="AB351" s="77"/>
      <c r="AC351" s="77"/>
      <c r="AD351" s="77"/>
      <c r="AE351" s="77"/>
      <c r="AF351" s="77"/>
    </row>
    <row r="352" spans="1:32">
      <c r="A352" s="77"/>
      <c r="B352" s="77"/>
      <c r="C352" s="77"/>
      <c r="D352" s="77"/>
      <c r="E352" s="77"/>
      <c r="F352" s="77"/>
      <c r="G352" s="77"/>
      <c r="H352" s="77"/>
      <c r="I352" s="77"/>
      <c r="J352" s="77"/>
      <c r="K352" s="77"/>
      <c r="L352" s="77"/>
      <c r="M352" s="77"/>
      <c r="N352" s="77"/>
      <c r="O352" s="77"/>
      <c r="P352" s="77"/>
      <c r="Q352" s="77"/>
      <c r="R352" s="77"/>
      <c r="S352" s="77"/>
      <c r="T352" s="77"/>
      <c r="U352" s="77"/>
      <c r="V352" s="77"/>
      <c r="W352" s="77"/>
      <c r="X352" s="77"/>
      <c r="Y352" s="77"/>
      <c r="Z352" s="77"/>
      <c r="AA352" s="77"/>
      <c r="AB352" s="77"/>
      <c r="AC352" s="77"/>
      <c r="AD352" s="77"/>
      <c r="AE352" s="77"/>
      <c r="AF352" s="77"/>
    </row>
    <row r="353" spans="1:32">
      <c r="A353" s="77"/>
      <c r="B353" s="77"/>
      <c r="C353" s="77"/>
      <c r="D353" s="77"/>
      <c r="E353" s="77"/>
      <c r="F353" s="77"/>
      <c r="G353" s="77"/>
      <c r="H353" s="77"/>
      <c r="I353" s="77"/>
      <c r="J353" s="77"/>
      <c r="K353" s="77"/>
      <c r="L353" s="77"/>
      <c r="M353" s="77"/>
      <c r="N353" s="77"/>
      <c r="O353" s="77"/>
      <c r="P353" s="77"/>
      <c r="Q353" s="77"/>
      <c r="R353" s="77"/>
      <c r="S353" s="77"/>
      <c r="T353" s="77"/>
      <c r="U353" s="77"/>
      <c r="V353" s="77"/>
      <c r="W353" s="77"/>
      <c r="X353" s="77"/>
      <c r="Y353" s="77"/>
      <c r="Z353" s="77"/>
      <c r="AA353" s="77"/>
      <c r="AB353" s="77"/>
      <c r="AC353" s="77"/>
      <c r="AD353" s="77"/>
      <c r="AE353" s="77"/>
      <c r="AF353" s="77"/>
    </row>
    <row r="354" spans="1:32">
      <c r="A354" s="77"/>
      <c r="B354" s="77"/>
      <c r="C354" s="77"/>
      <c r="D354" s="77"/>
      <c r="E354" s="77"/>
      <c r="F354" s="77"/>
      <c r="G354" s="77"/>
      <c r="H354" s="77"/>
      <c r="I354" s="77"/>
      <c r="J354" s="77"/>
      <c r="K354" s="77"/>
      <c r="L354" s="77"/>
      <c r="M354" s="77"/>
      <c r="N354" s="77"/>
      <c r="O354" s="77"/>
      <c r="P354" s="77"/>
      <c r="Q354" s="77"/>
      <c r="R354" s="77"/>
      <c r="S354" s="77"/>
      <c r="T354" s="77"/>
      <c r="U354" s="77"/>
      <c r="V354" s="77"/>
      <c r="W354" s="77"/>
      <c r="X354" s="77"/>
      <c r="Y354" s="77"/>
      <c r="Z354" s="77"/>
      <c r="AA354" s="77"/>
      <c r="AB354" s="77"/>
      <c r="AC354" s="77"/>
      <c r="AD354" s="77"/>
      <c r="AE354" s="77"/>
      <c r="AF354" s="77"/>
    </row>
    <row r="355" spans="1:32">
      <c r="A355" s="77"/>
      <c r="B355" s="77"/>
      <c r="C355" s="77"/>
      <c r="D355" s="77"/>
      <c r="E355" s="77"/>
      <c r="F355" s="77"/>
      <c r="G355" s="77"/>
      <c r="H355" s="77"/>
      <c r="I355" s="77"/>
      <c r="J355" s="77"/>
      <c r="K355" s="77"/>
      <c r="L355" s="77"/>
      <c r="M355" s="77"/>
      <c r="N355" s="77"/>
      <c r="O355" s="77"/>
      <c r="P355" s="77"/>
      <c r="Q355" s="77"/>
      <c r="R355" s="77"/>
      <c r="S355" s="77"/>
      <c r="T355" s="77"/>
      <c r="U355" s="77"/>
      <c r="V355" s="77"/>
      <c r="W355" s="77"/>
      <c r="X355" s="77"/>
      <c r="Y355" s="77"/>
      <c r="Z355" s="77"/>
      <c r="AA355" s="77"/>
      <c r="AB355" s="77"/>
      <c r="AC355" s="77"/>
      <c r="AD355" s="77"/>
      <c r="AE355" s="77"/>
      <c r="AF355" s="77"/>
    </row>
    <row r="356" spans="1:32">
      <c r="A356" s="77"/>
      <c r="B356" s="77"/>
      <c r="C356" s="77"/>
      <c r="D356" s="77"/>
      <c r="E356" s="77"/>
      <c r="F356" s="77"/>
      <c r="G356" s="77"/>
      <c r="H356" s="77"/>
      <c r="I356" s="77"/>
      <c r="J356" s="77"/>
      <c r="K356" s="77"/>
      <c r="L356" s="77"/>
      <c r="M356" s="77"/>
      <c r="N356" s="77"/>
      <c r="O356" s="77"/>
      <c r="P356" s="77"/>
      <c r="Q356" s="77"/>
      <c r="R356" s="77"/>
      <c r="S356" s="77"/>
      <c r="T356" s="77"/>
      <c r="U356" s="77"/>
      <c r="V356" s="77"/>
      <c r="W356" s="77"/>
      <c r="X356" s="77"/>
      <c r="Y356" s="77"/>
      <c r="Z356" s="77"/>
      <c r="AA356" s="77"/>
      <c r="AB356" s="77"/>
      <c r="AC356" s="77"/>
      <c r="AD356" s="77"/>
      <c r="AE356" s="77"/>
      <c r="AF356" s="77"/>
    </row>
    <row r="357" spans="1:32">
      <c r="A357" s="77"/>
      <c r="B357" s="77"/>
      <c r="C357" s="77"/>
      <c r="D357" s="77"/>
      <c r="E357" s="77"/>
      <c r="F357" s="77"/>
      <c r="G357" s="77"/>
      <c r="H357" s="77"/>
      <c r="I357" s="77"/>
      <c r="J357" s="77"/>
      <c r="K357" s="77"/>
      <c r="L357" s="77"/>
      <c r="M357" s="77"/>
      <c r="N357" s="77"/>
      <c r="O357" s="77"/>
      <c r="P357" s="77"/>
      <c r="Q357" s="77"/>
      <c r="R357" s="77"/>
      <c r="S357" s="77"/>
      <c r="T357" s="77"/>
      <c r="U357" s="77"/>
      <c r="V357" s="77"/>
      <c r="W357" s="77"/>
      <c r="X357" s="77"/>
      <c r="Y357" s="77"/>
      <c r="Z357" s="77"/>
      <c r="AA357" s="77"/>
      <c r="AB357" s="77"/>
      <c r="AC357" s="77"/>
      <c r="AD357" s="77"/>
      <c r="AE357" s="77"/>
      <c r="AF357" s="77"/>
    </row>
    <row r="358" spans="1:32">
      <c r="A358" s="77"/>
      <c r="B358" s="77"/>
      <c r="C358" s="77"/>
      <c r="D358" s="77"/>
      <c r="E358" s="77"/>
      <c r="F358" s="77"/>
      <c r="G358" s="77"/>
      <c r="H358" s="77"/>
      <c r="I358" s="77"/>
      <c r="J358" s="77"/>
      <c r="K358" s="77"/>
      <c r="L358" s="77"/>
      <c r="M358" s="77"/>
      <c r="N358" s="77"/>
      <c r="O358" s="77"/>
      <c r="P358" s="77"/>
      <c r="Q358" s="77"/>
      <c r="R358" s="77"/>
      <c r="S358" s="77"/>
      <c r="T358" s="77"/>
      <c r="U358" s="77"/>
      <c r="V358" s="77"/>
      <c r="W358" s="77"/>
      <c r="X358" s="77"/>
      <c r="Y358" s="77"/>
      <c r="Z358" s="77"/>
      <c r="AA358" s="77"/>
      <c r="AB358" s="77"/>
      <c r="AC358" s="77"/>
      <c r="AD358" s="77"/>
      <c r="AE358" s="77"/>
      <c r="AF358" s="77"/>
    </row>
    <row r="359" spans="1:32">
      <c r="A359" s="77"/>
      <c r="B359" s="77"/>
      <c r="C359" s="77"/>
      <c r="D359" s="77"/>
      <c r="E359" s="77"/>
      <c r="F359" s="77"/>
      <c r="G359" s="77"/>
      <c r="H359" s="77"/>
      <c r="I359" s="77"/>
      <c r="J359" s="77"/>
      <c r="K359" s="77"/>
      <c r="L359" s="77"/>
      <c r="M359" s="77"/>
      <c r="N359" s="77"/>
      <c r="O359" s="77"/>
      <c r="P359" s="77"/>
      <c r="Q359" s="77"/>
      <c r="R359" s="77"/>
      <c r="S359" s="77"/>
      <c r="T359" s="77"/>
      <c r="U359" s="77"/>
      <c r="V359" s="77"/>
      <c r="W359" s="77"/>
      <c r="X359" s="77"/>
      <c r="Y359" s="77"/>
      <c r="Z359" s="77"/>
      <c r="AA359" s="77"/>
      <c r="AB359" s="77"/>
      <c r="AC359" s="77"/>
      <c r="AD359" s="77"/>
      <c r="AE359" s="77"/>
      <c r="AF359" s="77"/>
    </row>
    <row r="360" spans="1:32">
      <c r="A360" s="77"/>
      <c r="B360" s="77"/>
      <c r="C360" s="77"/>
      <c r="D360" s="77"/>
      <c r="E360" s="77"/>
      <c r="F360" s="77"/>
      <c r="G360" s="77"/>
      <c r="H360" s="77"/>
      <c r="I360" s="77"/>
      <c r="J360" s="77"/>
      <c r="K360" s="77"/>
      <c r="L360" s="77"/>
      <c r="M360" s="77"/>
      <c r="N360" s="77"/>
      <c r="O360" s="77"/>
      <c r="P360" s="77"/>
      <c r="Q360" s="77"/>
      <c r="R360" s="77"/>
      <c r="S360" s="77"/>
      <c r="T360" s="77"/>
      <c r="U360" s="77"/>
      <c r="V360" s="77"/>
      <c r="W360" s="77"/>
      <c r="X360" s="77"/>
      <c r="Y360" s="77"/>
      <c r="Z360" s="77"/>
      <c r="AA360" s="77"/>
      <c r="AB360" s="77"/>
      <c r="AC360" s="77"/>
      <c r="AD360" s="77"/>
      <c r="AE360" s="77"/>
      <c r="AF360" s="77"/>
    </row>
    <row r="361" spans="1:32">
      <c r="A361" s="77"/>
      <c r="B361" s="77"/>
      <c r="C361" s="77"/>
      <c r="D361" s="77"/>
      <c r="E361" s="77"/>
      <c r="F361" s="77"/>
      <c r="G361" s="77"/>
      <c r="H361" s="77"/>
      <c r="I361" s="77"/>
      <c r="J361" s="77"/>
      <c r="K361" s="77"/>
      <c r="L361" s="77"/>
      <c r="M361" s="77"/>
      <c r="N361" s="77"/>
      <c r="O361" s="77"/>
      <c r="P361" s="77"/>
      <c r="Q361" s="77"/>
      <c r="R361" s="77"/>
      <c r="S361" s="77"/>
      <c r="T361" s="77"/>
      <c r="U361" s="77"/>
      <c r="V361" s="77"/>
      <c r="W361" s="77"/>
      <c r="X361" s="77"/>
      <c r="Y361" s="77"/>
      <c r="Z361" s="77"/>
      <c r="AA361" s="77"/>
      <c r="AB361" s="77"/>
      <c r="AC361" s="77"/>
      <c r="AD361" s="77"/>
      <c r="AE361" s="77"/>
      <c r="AF361" s="77"/>
    </row>
    <row r="362" spans="1:32">
      <c r="A362" s="77"/>
      <c r="B362" s="77"/>
      <c r="C362" s="77"/>
      <c r="D362" s="77"/>
      <c r="E362" s="77"/>
      <c r="F362" s="77"/>
      <c r="G362" s="77"/>
      <c r="H362" s="77"/>
      <c r="I362" s="77"/>
      <c r="J362" s="77"/>
      <c r="K362" s="77"/>
      <c r="L362" s="77"/>
      <c r="M362" s="77"/>
      <c r="N362" s="77"/>
      <c r="O362" s="77"/>
      <c r="P362" s="77"/>
      <c r="Q362" s="77"/>
      <c r="R362" s="77"/>
      <c r="S362" s="77"/>
      <c r="T362" s="77"/>
      <c r="U362" s="77"/>
      <c r="V362" s="77"/>
      <c r="W362" s="77"/>
      <c r="X362" s="77"/>
      <c r="Y362" s="77"/>
      <c r="Z362" s="77"/>
      <c r="AA362" s="77"/>
      <c r="AB362" s="77"/>
      <c r="AC362" s="77"/>
      <c r="AD362" s="77"/>
      <c r="AE362" s="77"/>
      <c r="AF362" s="77"/>
    </row>
    <row r="363" spans="1:32">
      <c r="A363" s="77"/>
      <c r="B363" s="77"/>
      <c r="C363" s="77"/>
      <c r="D363" s="77"/>
      <c r="E363" s="77"/>
      <c r="F363" s="77"/>
      <c r="G363" s="77"/>
      <c r="H363" s="77"/>
      <c r="I363" s="77"/>
      <c r="J363" s="77"/>
      <c r="K363" s="77"/>
      <c r="L363" s="77"/>
      <c r="M363" s="77"/>
      <c r="N363" s="77"/>
      <c r="O363" s="77"/>
      <c r="P363" s="77"/>
      <c r="Q363" s="77"/>
      <c r="R363" s="77"/>
      <c r="S363" s="77"/>
      <c r="T363" s="77"/>
      <c r="U363" s="77"/>
      <c r="V363" s="77"/>
      <c r="W363" s="77"/>
      <c r="X363" s="77"/>
      <c r="Y363" s="77"/>
      <c r="Z363" s="77"/>
      <c r="AA363" s="77"/>
      <c r="AB363" s="77"/>
      <c r="AC363" s="77"/>
      <c r="AD363" s="77"/>
      <c r="AE363" s="77"/>
      <c r="AF363" s="77"/>
    </row>
    <row r="364" spans="1:32">
      <c r="A364" s="77"/>
      <c r="B364" s="77"/>
      <c r="C364" s="77"/>
      <c r="D364" s="77"/>
      <c r="E364" s="77"/>
      <c r="F364" s="77"/>
      <c r="G364" s="77"/>
      <c r="H364" s="77"/>
      <c r="I364" s="77"/>
      <c r="J364" s="77"/>
      <c r="K364" s="77"/>
      <c r="L364" s="77"/>
      <c r="M364" s="77"/>
      <c r="N364" s="77"/>
      <c r="O364" s="77"/>
      <c r="P364" s="77"/>
      <c r="Q364" s="77"/>
      <c r="R364" s="77"/>
      <c r="S364" s="77"/>
      <c r="T364" s="77"/>
      <c r="U364" s="77"/>
      <c r="V364" s="77"/>
      <c r="W364" s="77"/>
      <c r="X364" s="77"/>
      <c r="Y364" s="77"/>
      <c r="Z364" s="77"/>
      <c r="AA364" s="77"/>
      <c r="AB364" s="77"/>
      <c r="AC364" s="77"/>
      <c r="AD364" s="77"/>
      <c r="AE364" s="77"/>
      <c r="AF364" s="77"/>
    </row>
    <row r="365" spans="1:32">
      <c r="A365" s="77"/>
      <c r="B365" s="77"/>
      <c r="C365" s="77"/>
      <c r="D365" s="77"/>
      <c r="E365" s="77"/>
      <c r="F365" s="77"/>
      <c r="G365" s="77"/>
      <c r="H365" s="77"/>
      <c r="I365" s="77"/>
      <c r="J365" s="77"/>
      <c r="K365" s="77"/>
      <c r="L365" s="77"/>
      <c r="M365" s="77"/>
      <c r="N365" s="77"/>
      <c r="O365" s="77"/>
      <c r="P365" s="77"/>
      <c r="Q365" s="77"/>
      <c r="R365" s="77"/>
      <c r="S365" s="77"/>
      <c r="T365" s="77"/>
      <c r="U365" s="77"/>
      <c r="V365" s="77"/>
      <c r="W365" s="77"/>
      <c r="X365" s="77"/>
      <c r="Y365" s="77"/>
      <c r="Z365" s="77"/>
      <c r="AA365" s="77"/>
      <c r="AB365" s="77"/>
      <c r="AC365" s="77"/>
      <c r="AD365" s="77"/>
      <c r="AE365" s="77"/>
      <c r="AF365" s="77"/>
    </row>
    <row r="366" spans="1:32">
      <c r="A366" s="77"/>
      <c r="B366" s="77"/>
      <c r="C366" s="77"/>
      <c r="D366" s="77"/>
      <c r="E366" s="77"/>
      <c r="F366" s="77"/>
      <c r="G366" s="77"/>
      <c r="H366" s="77"/>
      <c r="I366" s="77"/>
      <c r="J366" s="77"/>
      <c r="K366" s="77"/>
      <c r="L366" s="77"/>
      <c r="M366" s="77"/>
      <c r="N366" s="77"/>
      <c r="O366" s="77"/>
      <c r="P366" s="77"/>
      <c r="Q366" s="77"/>
      <c r="R366" s="77"/>
      <c r="S366" s="77"/>
      <c r="T366" s="77"/>
      <c r="U366" s="77"/>
      <c r="V366" s="77"/>
      <c r="W366" s="77"/>
      <c r="X366" s="77"/>
      <c r="Y366" s="77"/>
      <c r="Z366" s="77"/>
      <c r="AA366" s="77"/>
      <c r="AB366" s="77"/>
      <c r="AC366" s="77"/>
      <c r="AD366" s="77"/>
      <c r="AE366" s="77"/>
      <c r="AF366" s="77"/>
    </row>
    <row r="367" spans="1:32">
      <c r="A367" s="77"/>
      <c r="B367" s="77"/>
      <c r="C367" s="77"/>
      <c r="D367" s="77"/>
      <c r="E367" s="77"/>
      <c r="F367" s="77"/>
      <c r="G367" s="77"/>
      <c r="H367" s="77"/>
      <c r="I367" s="77"/>
      <c r="J367" s="77"/>
      <c r="K367" s="77"/>
      <c r="L367" s="77"/>
      <c r="M367" s="77"/>
      <c r="N367" s="77"/>
      <c r="O367" s="77"/>
      <c r="P367" s="77"/>
      <c r="Q367" s="77"/>
      <c r="R367" s="77"/>
      <c r="S367" s="77"/>
      <c r="T367" s="77"/>
      <c r="U367" s="77"/>
      <c r="V367" s="77"/>
      <c r="W367" s="77"/>
      <c r="X367" s="77"/>
      <c r="Y367" s="77"/>
      <c r="Z367" s="77"/>
      <c r="AA367" s="77"/>
      <c r="AB367" s="77"/>
      <c r="AC367" s="77"/>
      <c r="AD367" s="77"/>
      <c r="AE367" s="77"/>
      <c r="AF367" s="77"/>
    </row>
    <row r="368" spans="1:32">
      <c r="A368" s="77"/>
      <c r="B368" s="77"/>
      <c r="C368" s="77"/>
      <c r="D368" s="77"/>
      <c r="E368" s="77"/>
      <c r="F368" s="77"/>
      <c r="G368" s="77"/>
      <c r="H368" s="77"/>
      <c r="I368" s="77"/>
      <c r="J368" s="77"/>
      <c r="K368" s="77"/>
      <c r="L368" s="77"/>
      <c r="M368" s="77"/>
      <c r="N368" s="77"/>
      <c r="O368" s="77"/>
      <c r="P368" s="77"/>
      <c r="Q368" s="77"/>
      <c r="R368" s="77"/>
      <c r="S368" s="77"/>
      <c r="T368" s="77"/>
      <c r="U368" s="77"/>
      <c r="V368" s="77"/>
      <c r="W368" s="77"/>
      <c r="X368" s="77"/>
      <c r="Y368" s="77"/>
      <c r="Z368" s="77"/>
      <c r="AA368" s="77"/>
      <c r="AB368" s="77"/>
      <c r="AC368" s="77"/>
      <c r="AD368" s="77"/>
      <c r="AE368" s="77"/>
      <c r="AF368" s="77"/>
    </row>
    <row r="369" spans="1:32">
      <c r="A369" s="77"/>
      <c r="B369" s="77"/>
      <c r="C369" s="77"/>
      <c r="D369" s="77"/>
      <c r="E369" s="77"/>
      <c r="F369" s="77"/>
      <c r="G369" s="77"/>
      <c r="H369" s="77"/>
      <c r="I369" s="77"/>
      <c r="J369" s="77"/>
      <c r="K369" s="77"/>
      <c r="L369" s="77"/>
      <c r="M369" s="77"/>
      <c r="N369" s="77"/>
      <c r="O369" s="77"/>
      <c r="P369" s="77"/>
      <c r="Q369" s="77"/>
      <c r="R369" s="77"/>
      <c r="S369" s="77"/>
      <c r="T369" s="77"/>
      <c r="U369" s="77"/>
      <c r="V369" s="77"/>
      <c r="W369" s="77"/>
      <c r="X369" s="77"/>
      <c r="Y369" s="77"/>
      <c r="Z369" s="77"/>
      <c r="AA369" s="77"/>
      <c r="AB369" s="77"/>
      <c r="AC369" s="77"/>
      <c r="AD369" s="77"/>
      <c r="AE369" s="77"/>
      <c r="AF369" s="77"/>
    </row>
    <row r="370" spans="1:32">
      <c r="A370" s="77"/>
      <c r="B370" s="77"/>
      <c r="C370" s="77"/>
      <c r="D370" s="77"/>
      <c r="E370" s="77"/>
      <c r="F370" s="77"/>
      <c r="G370" s="77"/>
      <c r="H370" s="77"/>
      <c r="I370" s="77"/>
      <c r="J370" s="77"/>
      <c r="K370" s="77"/>
      <c r="L370" s="77"/>
      <c r="M370" s="77"/>
      <c r="N370" s="77"/>
      <c r="O370" s="77"/>
      <c r="P370" s="77"/>
      <c r="Q370" s="77"/>
      <c r="R370" s="77"/>
      <c r="S370" s="77"/>
      <c r="T370" s="77"/>
      <c r="U370" s="77"/>
      <c r="V370" s="77"/>
      <c r="W370" s="77"/>
      <c r="X370" s="77"/>
      <c r="Y370" s="77"/>
      <c r="Z370" s="77"/>
      <c r="AA370" s="77"/>
      <c r="AB370" s="77"/>
      <c r="AC370" s="77"/>
      <c r="AD370" s="77"/>
      <c r="AE370" s="77"/>
      <c r="AF370" s="77"/>
    </row>
    <row r="371" spans="1:32">
      <c r="A371" s="77"/>
      <c r="B371" s="77"/>
      <c r="C371" s="77"/>
      <c r="D371" s="77"/>
      <c r="E371" s="77"/>
      <c r="F371" s="77"/>
      <c r="G371" s="77"/>
      <c r="H371" s="77"/>
      <c r="I371" s="77"/>
      <c r="J371" s="77"/>
      <c r="K371" s="77"/>
      <c r="L371" s="77"/>
      <c r="M371" s="77"/>
      <c r="N371" s="77"/>
      <c r="O371" s="77"/>
      <c r="P371" s="77"/>
      <c r="Q371" s="77"/>
      <c r="R371" s="77"/>
      <c r="S371" s="77"/>
      <c r="T371" s="77"/>
      <c r="U371" s="77"/>
      <c r="V371" s="77"/>
      <c r="W371" s="77"/>
      <c r="X371" s="77"/>
      <c r="Y371" s="77"/>
      <c r="Z371" s="77"/>
      <c r="AA371" s="77"/>
      <c r="AB371" s="77"/>
      <c r="AC371" s="77"/>
      <c r="AD371" s="77"/>
      <c r="AE371" s="77"/>
      <c r="AF371" s="77"/>
    </row>
    <row r="372" spans="1:32">
      <c r="A372" s="77"/>
      <c r="B372" s="77"/>
      <c r="C372" s="77"/>
      <c r="D372" s="77"/>
      <c r="E372" s="77"/>
      <c r="F372" s="77"/>
      <c r="G372" s="77"/>
      <c r="H372" s="77"/>
      <c r="I372" s="77"/>
      <c r="J372" s="77"/>
      <c r="K372" s="77"/>
      <c r="L372" s="77"/>
      <c r="M372" s="77"/>
      <c r="N372" s="77"/>
      <c r="O372" s="77"/>
      <c r="P372" s="77"/>
      <c r="Q372" s="77"/>
      <c r="R372" s="77"/>
      <c r="S372" s="77"/>
      <c r="T372" s="77"/>
      <c r="U372" s="77"/>
      <c r="V372" s="77"/>
      <c r="W372" s="77"/>
      <c r="X372" s="77"/>
      <c r="Y372" s="77"/>
      <c r="Z372" s="77"/>
      <c r="AA372" s="77"/>
      <c r="AB372" s="77"/>
      <c r="AC372" s="77"/>
      <c r="AD372" s="77"/>
      <c r="AE372" s="77"/>
      <c r="AF372" s="77"/>
    </row>
    <row r="373" spans="1:32">
      <c r="A373" s="77"/>
      <c r="B373" s="77"/>
      <c r="C373" s="77"/>
      <c r="D373" s="77"/>
      <c r="E373" s="77"/>
      <c r="F373" s="77"/>
      <c r="G373" s="77"/>
      <c r="H373" s="77"/>
      <c r="I373" s="77"/>
      <c r="J373" s="77"/>
      <c r="K373" s="77"/>
      <c r="L373" s="77"/>
      <c r="M373" s="77"/>
      <c r="N373" s="77"/>
      <c r="O373" s="77"/>
      <c r="P373" s="77"/>
      <c r="Q373" s="77"/>
      <c r="R373" s="77"/>
      <c r="S373" s="77"/>
      <c r="T373" s="77"/>
      <c r="U373" s="77"/>
      <c r="V373" s="77"/>
      <c r="W373" s="77"/>
      <c r="X373" s="77"/>
      <c r="Y373" s="77"/>
      <c r="Z373" s="77"/>
      <c r="AA373" s="77"/>
      <c r="AB373" s="77"/>
      <c r="AC373" s="77"/>
      <c r="AD373" s="77"/>
      <c r="AE373" s="77"/>
      <c r="AF373" s="77"/>
    </row>
    <row r="374" spans="1:32">
      <c r="A374" s="77"/>
      <c r="B374" s="77"/>
      <c r="C374" s="77"/>
      <c r="D374" s="77"/>
      <c r="E374" s="77"/>
      <c r="F374" s="77"/>
      <c r="G374" s="77"/>
      <c r="H374" s="77"/>
      <c r="I374" s="77"/>
      <c r="J374" s="77"/>
      <c r="K374" s="77"/>
      <c r="L374" s="77"/>
      <c r="M374" s="77"/>
      <c r="N374" s="77"/>
      <c r="O374" s="77"/>
      <c r="P374" s="77"/>
      <c r="Q374" s="77"/>
      <c r="R374" s="77"/>
      <c r="S374" s="77"/>
      <c r="T374" s="77"/>
      <c r="U374" s="77"/>
      <c r="V374" s="77"/>
      <c r="W374" s="77"/>
      <c r="X374" s="77"/>
      <c r="Y374" s="77"/>
      <c r="Z374" s="77"/>
      <c r="AA374" s="77"/>
      <c r="AB374" s="77"/>
      <c r="AC374" s="77"/>
      <c r="AD374" s="77"/>
      <c r="AE374" s="77"/>
      <c r="AF374" s="77"/>
    </row>
    <row r="375" spans="1:32">
      <c r="A375" s="77"/>
      <c r="B375" s="77"/>
      <c r="C375" s="77"/>
      <c r="D375" s="77"/>
      <c r="E375" s="77"/>
      <c r="F375" s="77"/>
      <c r="G375" s="77"/>
      <c r="H375" s="77"/>
      <c r="I375" s="77"/>
      <c r="J375" s="77"/>
      <c r="K375" s="77"/>
      <c r="L375" s="77"/>
      <c r="M375" s="77"/>
      <c r="N375" s="77"/>
      <c r="O375" s="77"/>
      <c r="P375" s="77"/>
      <c r="Q375" s="77"/>
      <c r="R375" s="77"/>
      <c r="S375" s="77"/>
      <c r="T375" s="77"/>
      <c r="U375" s="77"/>
      <c r="V375" s="77"/>
      <c r="W375" s="77"/>
      <c r="X375" s="77"/>
      <c r="Y375" s="77"/>
      <c r="Z375" s="77"/>
      <c r="AA375" s="77"/>
      <c r="AB375" s="77"/>
      <c r="AC375" s="77"/>
      <c r="AD375" s="77"/>
      <c r="AE375" s="77"/>
      <c r="AF375" s="77"/>
    </row>
    <row r="376" spans="1:32">
      <c r="A376" s="77"/>
      <c r="B376" s="77"/>
      <c r="C376" s="77"/>
      <c r="D376" s="77"/>
      <c r="E376" s="77"/>
      <c r="F376" s="77"/>
      <c r="G376" s="77"/>
      <c r="H376" s="77"/>
      <c r="I376" s="77"/>
      <c r="J376" s="77"/>
      <c r="K376" s="77"/>
      <c r="L376" s="77"/>
      <c r="M376" s="77"/>
      <c r="N376" s="77"/>
      <c r="O376" s="77"/>
      <c r="P376" s="77"/>
      <c r="Q376" s="77"/>
      <c r="R376" s="77"/>
      <c r="S376" s="77"/>
      <c r="T376" s="77"/>
      <c r="U376" s="77"/>
      <c r="V376" s="77"/>
      <c r="W376" s="77"/>
      <c r="X376" s="77"/>
      <c r="Y376" s="77"/>
      <c r="Z376" s="77"/>
      <c r="AA376" s="77"/>
      <c r="AB376" s="77"/>
      <c r="AC376" s="77"/>
      <c r="AD376" s="77"/>
      <c r="AE376" s="77"/>
      <c r="AF376" s="77"/>
    </row>
    <row r="377" spans="1:32">
      <c r="A377" s="77"/>
      <c r="B377" s="77"/>
      <c r="C377" s="77"/>
      <c r="D377" s="77"/>
      <c r="E377" s="77"/>
      <c r="F377" s="77"/>
      <c r="G377" s="77"/>
      <c r="H377" s="77"/>
      <c r="I377" s="77"/>
      <c r="J377" s="77"/>
      <c r="K377" s="77"/>
      <c r="L377" s="77"/>
      <c r="M377" s="77"/>
      <c r="N377" s="77"/>
      <c r="O377" s="77"/>
      <c r="P377" s="77"/>
      <c r="Q377" s="77"/>
      <c r="R377" s="77"/>
      <c r="S377" s="77"/>
      <c r="T377" s="77"/>
      <c r="U377" s="77"/>
      <c r="V377" s="77"/>
      <c r="W377" s="77"/>
      <c r="X377" s="77"/>
      <c r="Y377" s="77"/>
      <c r="Z377" s="77"/>
      <c r="AA377" s="77"/>
      <c r="AB377" s="77"/>
      <c r="AC377" s="77"/>
      <c r="AD377" s="77"/>
      <c r="AE377" s="77"/>
      <c r="AF377" s="77"/>
    </row>
    <row r="378" spans="1:32">
      <c r="A378" s="77"/>
      <c r="B378" s="77"/>
      <c r="C378" s="77"/>
      <c r="D378" s="77"/>
      <c r="E378" s="77"/>
      <c r="F378" s="77"/>
      <c r="G378" s="77"/>
      <c r="H378" s="77"/>
      <c r="I378" s="77"/>
      <c r="J378" s="77"/>
      <c r="K378" s="77"/>
      <c r="L378" s="77"/>
      <c r="M378" s="77"/>
      <c r="N378" s="77"/>
      <c r="O378" s="77"/>
      <c r="P378" s="77"/>
      <c r="Q378" s="77"/>
      <c r="R378" s="77"/>
      <c r="S378" s="77"/>
      <c r="T378" s="77"/>
      <c r="U378" s="77"/>
      <c r="V378" s="77"/>
      <c r="W378" s="77"/>
      <c r="X378" s="77"/>
      <c r="Y378" s="77"/>
      <c r="Z378" s="77"/>
      <c r="AA378" s="77"/>
      <c r="AB378" s="77"/>
      <c r="AC378" s="77"/>
      <c r="AD378" s="77"/>
      <c r="AE378" s="77"/>
      <c r="AF378" s="77"/>
    </row>
    <row r="379" spans="1:32">
      <c r="A379" s="77"/>
      <c r="B379" s="77"/>
      <c r="C379" s="77"/>
      <c r="D379" s="77"/>
      <c r="E379" s="77"/>
      <c r="F379" s="77"/>
      <c r="G379" s="77"/>
      <c r="H379" s="77"/>
      <c r="I379" s="77"/>
      <c r="J379" s="77"/>
      <c r="K379" s="77"/>
      <c r="L379" s="77"/>
      <c r="M379" s="77"/>
      <c r="N379" s="77"/>
      <c r="O379" s="77"/>
      <c r="P379" s="77"/>
      <c r="Q379" s="77"/>
      <c r="R379" s="77"/>
      <c r="S379" s="77"/>
      <c r="T379" s="77"/>
      <c r="U379" s="77"/>
      <c r="V379" s="77"/>
      <c r="W379" s="77"/>
      <c r="X379" s="77"/>
      <c r="Y379" s="77"/>
      <c r="Z379" s="77"/>
      <c r="AA379" s="77"/>
      <c r="AB379" s="77"/>
      <c r="AC379" s="77"/>
      <c r="AD379" s="77"/>
      <c r="AE379" s="77"/>
      <c r="AF379" s="77"/>
    </row>
    <row r="380" spans="1:32">
      <c r="A380" s="77"/>
      <c r="B380" s="77"/>
      <c r="C380" s="77"/>
      <c r="D380" s="77"/>
      <c r="E380" s="77"/>
      <c r="F380" s="77"/>
      <c r="G380" s="77"/>
      <c r="H380" s="77"/>
      <c r="I380" s="77"/>
      <c r="J380" s="77"/>
      <c r="K380" s="77"/>
      <c r="L380" s="77"/>
      <c r="M380" s="77"/>
      <c r="N380" s="77"/>
      <c r="O380" s="77"/>
      <c r="P380" s="77"/>
      <c r="Q380" s="77"/>
      <c r="R380" s="77"/>
      <c r="S380" s="77"/>
      <c r="T380" s="77"/>
      <c r="U380" s="77"/>
      <c r="V380" s="77"/>
      <c r="W380" s="77"/>
      <c r="X380" s="77"/>
      <c r="Y380" s="77"/>
      <c r="Z380" s="77"/>
      <c r="AA380" s="77"/>
      <c r="AB380" s="77"/>
      <c r="AC380" s="77"/>
      <c r="AD380" s="77"/>
      <c r="AE380" s="77"/>
      <c r="AF380" s="77"/>
    </row>
    <row r="381" spans="1:32">
      <c r="A381" s="77"/>
      <c r="B381" s="77"/>
      <c r="C381" s="77"/>
      <c r="D381" s="77"/>
      <c r="E381" s="77"/>
      <c r="F381" s="77"/>
      <c r="G381" s="77"/>
      <c r="H381" s="77"/>
      <c r="I381" s="77"/>
      <c r="J381" s="77"/>
      <c r="K381" s="77"/>
      <c r="L381" s="77"/>
      <c r="M381" s="77"/>
      <c r="N381" s="77"/>
      <c r="O381" s="77"/>
      <c r="P381" s="77"/>
      <c r="Q381" s="77"/>
      <c r="R381" s="77"/>
      <c r="S381" s="77"/>
      <c r="T381" s="77"/>
      <c r="U381" s="77"/>
      <c r="V381" s="77"/>
      <c r="W381" s="77"/>
      <c r="X381" s="77"/>
      <c r="Y381" s="77"/>
      <c r="Z381" s="77"/>
      <c r="AA381" s="77"/>
      <c r="AB381" s="77"/>
      <c r="AC381" s="77"/>
      <c r="AD381" s="77"/>
      <c r="AE381" s="77"/>
      <c r="AF381" s="77"/>
    </row>
    <row r="382" spans="1:32">
      <c r="A382" s="77"/>
      <c r="B382" s="77"/>
      <c r="C382" s="77"/>
      <c r="D382" s="77"/>
      <c r="E382" s="77"/>
      <c r="F382" s="77"/>
      <c r="G382" s="77"/>
      <c r="H382" s="77"/>
      <c r="I382" s="77"/>
      <c r="J382" s="77"/>
      <c r="K382" s="77"/>
      <c r="L382" s="77"/>
      <c r="M382" s="77"/>
      <c r="N382" s="77"/>
      <c r="O382" s="77"/>
      <c r="P382" s="77"/>
      <c r="Q382" s="77"/>
      <c r="R382" s="77"/>
      <c r="S382" s="77"/>
      <c r="T382" s="77"/>
      <c r="U382" s="77"/>
      <c r="V382" s="77"/>
      <c r="W382" s="77"/>
      <c r="X382" s="77"/>
      <c r="Y382" s="77"/>
      <c r="Z382" s="77"/>
      <c r="AA382" s="77"/>
      <c r="AB382" s="77"/>
      <c r="AC382" s="77"/>
      <c r="AD382" s="77"/>
      <c r="AE382" s="77"/>
      <c r="AF382" s="77"/>
    </row>
    <row r="383" spans="1:32">
      <c r="A383" s="77"/>
      <c r="B383" s="77"/>
      <c r="C383" s="77"/>
      <c r="D383" s="77"/>
      <c r="E383" s="77"/>
      <c r="F383" s="77"/>
      <c r="G383" s="77"/>
      <c r="H383" s="77"/>
      <c r="I383" s="77"/>
      <c r="J383" s="77"/>
      <c r="K383" s="77"/>
      <c r="L383" s="77"/>
      <c r="M383" s="77"/>
      <c r="N383" s="77"/>
      <c r="O383" s="77"/>
      <c r="P383" s="77"/>
      <c r="Q383" s="77"/>
      <c r="R383" s="77"/>
      <c r="S383" s="77"/>
      <c r="T383" s="77"/>
      <c r="U383" s="77"/>
      <c r="V383" s="77"/>
      <c r="W383" s="77"/>
      <c r="X383" s="77"/>
      <c r="Y383" s="77"/>
      <c r="Z383" s="77"/>
      <c r="AA383" s="77"/>
      <c r="AB383" s="77"/>
      <c r="AC383" s="77"/>
      <c r="AD383" s="77"/>
      <c r="AE383" s="77"/>
      <c r="AF383" s="77"/>
    </row>
    <row r="384" spans="1:32">
      <c r="A384" s="77"/>
      <c r="B384" s="77"/>
      <c r="C384" s="77"/>
      <c r="D384" s="77"/>
      <c r="E384" s="77"/>
      <c r="F384" s="77"/>
      <c r="G384" s="77"/>
      <c r="H384" s="77"/>
      <c r="I384" s="77"/>
      <c r="J384" s="77"/>
      <c r="K384" s="77"/>
      <c r="L384" s="77"/>
      <c r="M384" s="77"/>
      <c r="N384" s="77"/>
      <c r="O384" s="77"/>
      <c r="P384" s="77"/>
      <c r="Q384" s="77"/>
      <c r="R384" s="77"/>
      <c r="S384" s="77"/>
      <c r="T384" s="77"/>
      <c r="U384" s="77"/>
      <c r="V384" s="77"/>
      <c r="W384" s="77"/>
      <c r="X384" s="77"/>
      <c r="Y384" s="77"/>
      <c r="Z384" s="77"/>
      <c r="AA384" s="77"/>
      <c r="AB384" s="77"/>
      <c r="AC384" s="77"/>
      <c r="AD384" s="77"/>
      <c r="AE384" s="77"/>
      <c r="AF384" s="77"/>
    </row>
    <row r="385" spans="1:32">
      <c r="A385" s="77"/>
      <c r="B385" s="77"/>
      <c r="C385" s="77"/>
      <c r="D385" s="77"/>
      <c r="E385" s="77"/>
      <c r="F385" s="77"/>
      <c r="G385" s="77"/>
      <c r="H385" s="77"/>
      <c r="I385" s="77"/>
      <c r="J385" s="77"/>
      <c r="K385" s="77"/>
      <c r="L385" s="77"/>
      <c r="M385" s="77"/>
      <c r="N385" s="77"/>
      <c r="O385" s="77"/>
      <c r="P385" s="77"/>
      <c r="Q385" s="77"/>
      <c r="R385" s="77"/>
      <c r="S385" s="77"/>
      <c r="T385" s="77"/>
      <c r="U385" s="77"/>
      <c r="V385" s="77"/>
      <c r="W385" s="77"/>
      <c r="X385" s="77"/>
      <c r="Y385" s="77"/>
      <c r="Z385" s="77"/>
      <c r="AA385" s="77"/>
      <c r="AB385" s="77"/>
      <c r="AC385" s="77"/>
      <c r="AD385" s="77"/>
      <c r="AE385" s="77"/>
      <c r="AF385" s="77"/>
    </row>
    <row r="386" spans="1:32">
      <c r="A386" s="77"/>
      <c r="B386" s="77"/>
      <c r="C386" s="77"/>
      <c r="D386" s="77"/>
      <c r="E386" s="77"/>
      <c r="F386" s="77"/>
      <c r="G386" s="77"/>
      <c r="H386" s="77"/>
      <c r="I386" s="77"/>
      <c r="J386" s="77"/>
      <c r="K386" s="77"/>
      <c r="L386" s="77"/>
      <c r="M386" s="77"/>
      <c r="N386" s="77"/>
      <c r="O386" s="77"/>
      <c r="P386" s="77"/>
      <c r="Q386" s="77"/>
      <c r="R386" s="77"/>
      <c r="S386" s="77"/>
      <c r="T386" s="77"/>
      <c r="U386" s="77"/>
      <c r="V386" s="77"/>
      <c r="W386" s="77"/>
      <c r="X386" s="77"/>
      <c r="Y386" s="77"/>
      <c r="Z386" s="77"/>
      <c r="AA386" s="77"/>
      <c r="AB386" s="77"/>
      <c r="AC386" s="77"/>
      <c r="AD386" s="77"/>
      <c r="AE386" s="77"/>
      <c r="AF386" s="77"/>
    </row>
    <row r="387" spans="1:32">
      <c r="A387" s="77"/>
      <c r="B387" s="77"/>
      <c r="C387" s="77"/>
      <c r="D387" s="77"/>
      <c r="E387" s="77"/>
      <c r="F387" s="77"/>
      <c r="G387" s="77"/>
      <c r="H387" s="77"/>
      <c r="I387" s="77"/>
      <c r="J387" s="77"/>
      <c r="K387" s="77"/>
      <c r="L387" s="77"/>
      <c r="M387" s="77"/>
      <c r="N387" s="77"/>
      <c r="O387" s="77"/>
      <c r="P387" s="77"/>
      <c r="Q387" s="77"/>
      <c r="R387" s="77"/>
      <c r="S387" s="77"/>
      <c r="T387" s="77"/>
      <c r="U387" s="77"/>
      <c r="V387" s="77"/>
      <c r="W387" s="77"/>
      <c r="X387" s="77"/>
      <c r="Y387" s="77"/>
      <c r="Z387" s="77"/>
      <c r="AA387" s="77"/>
      <c r="AB387" s="77"/>
      <c r="AC387" s="77"/>
      <c r="AD387" s="77"/>
      <c r="AE387" s="77"/>
      <c r="AF387" s="77"/>
    </row>
    <row r="388" spans="1:32">
      <c r="A388" s="77"/>
      <c r="B388" s="77"/>
      <c r="C388" s="77"/>
      <c r="D388" s="77"/>
      <c r="E388" s="77"/>
      <c r="F388" s="77"/>
      <c r="G388" s="77"/>
      <c r="H388" s="77"/>
      <c r="I388" s="77"/>
      <c r="J388" s="77"/>
      <c r="K388" s="77"/>
      <c r="L388" s="77"/>
      <c r="M388" s="77"/>
      <c r="N388" s="77"/>
      <c r="O388" s="77"/>
      <c r="P388" s="77"/>
      <c r="Q388" s="77"/>
      <c r="R388" s="77"/>
      <c r="S388" s="77"/>
      <c r="T388" s="77"/>
      <c r="U388" s="77"/>
      <c r="V388" s="77"/>
      <c r="W388" s="77"/>
      <c r="X388" s="77"/>
      <c r="Y388" s="77"/>
      <c r="Z388" s="77"/>
      <c r="AA388" s="77"/>
      <c r="AB388" s="77"/>
      <c r="AC388" s="77"/>
      <c r="AD388" s="77"/>
      <c r="AE388" s="77"/>
      <c r="AF388" s="77"/>
    </row>
    <row r="389" spans="1:32">
      <c r="A389" s="77"/>
      <c r="B389" s="77"/>
      <c r="C389" s="77"/>
      <c r="D389" s="77"/>
      <c r="E389" s="77"/>
      <c r="F389" s="77"/>
      <c r="G389" s="77"/>
      <c r="H389" s="77"/>
      <c r="I389" s="77"/>
      <c r="J389" s="77"/>
      <c r="K389" s="77"/>
      <c r="L389" s="77"/>
      <c r="M389" s="77"/>
      <c r="N389" s="77"/>
      <c r="O389" s="77"/>
      <c r="P389" s="77"/>
      <c r="Q389" s="77"/>
      <c r="R389" s="77"/>
      <c r="S389" s="77"/>
      <c r="T389" s="77"/>
      <c r="U389" s="77"/>
      <c r="V389" s="77"/>
      <c r="W389" s="77"/>
      <c r="X389" s="77"/>
      <c r="Y389" s="77"/>
      <c r="Z389" s="77"/>
      <c r="AA389" s="77"/>
      <c r="AB389" s="77"/>
      <c r="AC389" s="77"/>
      <c r="AD389" s="77"/>
      <c r="AE389" s="77"/>
      <c r="AF389" s="77"/>
    </row>
    <row r="390" spans="1:32">
      <c r="A390" s="77"/>
      <c r="B390" s="77"/>
      <c r="C390" s="77"/>
      <c r="D390" s="77"/>
      <c r="E390" s="77"/>
      <c r="F390" s="77"/>
      <c r="G390" s="77"/>
      <c r="H390" s="77"/>
      <c r="I390" s="77"/>
      <c r="J390" s="77"/>
      <c r="K390" s="77"/>
      <c r="L390" s="77"/>
      <c r="M390" s="77"/>
      <c r="N390" s="77"/>
      <c r="O390" s="77"/>
      <c r="P390" s="77"/>
      <c r="Q390" s="77"/>
      <c r="R390" s="77"/>
      <c r="S390" s="77"/>
      <c r="T390" s="77"/>
      <c r="U390" s="77"/>
      <c r="V390" s="77"/>
      <c r="W390" s="77"/>
      <c r="X390" s="77"/>
      <c r="Y390" s="77"/>
      <c r="Z390" s="77"/>
      <c r="AA390" s="77"/>
      <c r="AB390" s="77"/>
      <c r="AC390" s="77"/>
      <c r="AD390" s="77"/>
      <c r="AE390" s="77"/>
      <c r="AF390" s="77"/>
    </row>
    <row r="391" spans="1:32">
      <c r="A391" s="77"/>
      <c r="B391" s="77"/>
      <c r="C391" s="77"/>
      <c r="D391" s="77"/>
      <c r="E391" s="77"/>
      <c r="F391" s="77"/>
      <c r="G391" s="77"/>
      <c r="H391" s="77"/>
      <c r="I391" s="77"/>
      <c r="J391" s="77"/>
      <c r="K391" s="77"/>
      <c r="L391" s="77"/>
      <c r="M391" s="77"/>
      <c r="N391" s="77"/>
      <c r="O391" s="77"/>
      <c r="P391" s="77"/>
      <c r="Q391" s="77"/>
      <c r="R391" s="77"/>
      <c r="S391" s="77"/>
      <c r="T391" s="77"/>
      <c r="U391" s="77"/>
      <c r="V391" s="77"/>
      <c r="W391" s="77"/>
      <c r="X391" s="77"/>
      <c r="Y391" s="77"/>
      <c r="Z391" s="77"/>
      <c r="AA391" s="77"/>
      <c r="AB391" s="77"/>
      <c r="AC391" s="77"/>
      <c r="AD391" s="77"/>
      <c r="AE391" s="77"/>
      <c r="AF391" s="77"/>
    </row>
    <row r="392" spans="1:32">
      <c r="A392" s="77"/>
      <c r="B392" s="77"/>
      <c r="C392" s="77"/>
      <c r="D392" s="77"/>
      <c r="E392" s="77"/>
      <c r="F392" s="77"/>
      <c r="G392" s="77"/>
      <c r="H392" s="77"/>
      <c r="I392" s="77"/>
      <c r="J392" s="77"/>
      <c r="K392" s="77"/>
      <c r="L392" s="77"/>
      <c r="M392" s="77"/>
      <c r="N392" s="77"/>
      <c r="O392" s="77"/>
      <c r="P392" s="77"/>
      <c r="Q392" s="77"/>
      <c r="R392" s="77"/>
      <c r="S392" s="77"/>
      <c r="T392" s="77"/>
      <c r="U392" s="77"/>
      <c r="V392" s="77"/>
      <c r="W392" s="77"/>
      <c r="X392" s="77"/>
      <c r="Y392" s="77"/>
      <c r="Z392" s="77"/>
      <c r="AA392" s="77"/>
      <c r="AB392" s="77"/>
      <c r="AC392" s="77"/>
      <c r="AD392" s="77"/>
      <c r="AE392" s="77"/>
      <c r="AF392" s="77"/>
    </row>
    <row r="393" spans="1:32">
      <c r="A393" s="77"/>
      <c r="B393" s="77"/>
      <c r="C393" s="77"/>
      <c r="D393" s="77"/>
      <c r="E393" s="77"/>
      <c r="F393" s="77"/>
      <c r="G393" s="77"/>
      <c r="H393" s="77"/>
      <c r="I393" s="77"/>
      <c r="J393" s="77"/>
      <c r="K393" s="77"/>
      <c r="L393" s="77"/>
      <c r="M393" s="77"/>
      <c r="N393" s="77"/>
      <c r="O393" s="77"/>
      <c r="P393" s="77"/>
      <c r="Q393" s="77"/>
      <c r="R393" s="77"/>
      <c r="S393" s="77"/>
      <c r="T393" s="77"/>
      <c r="U393" s="77"/>
      <c r="V393" s="77"/>
      <c r="W393" s="77"/>
      <c r="X393" s="77"/>
      <c r="Y393" s="77"/>
      <c r="Z393" s="77"/>
      <c r="AA393" s="77"/>
      <c r="AB393" s="77"/>
      <c r="AC393" s="77"/>
      <c r="AD393" s="77"/>
      <c r="AE393" s="77"/>
      <c r="AF393" s="77"/>
    </row>
    <row r="394" spans="1:32">
      <c r="A394" s="77"/>
      <c r="B394" s="77"/>
      <c r="C394" s="77"/>
      <c r="D394" s="77"/>
      <c r="E394" s="77"/>
      <c r="F394" s="77"/>
      <c r="G394" s="77"/>
      <c r="H394" s="77"/>
      <c r="I394" s="77"/>
      <c r="J394" s="77"/>
      <c r="K394" s="77"/>
      <c r="L394" s="77"/>
      <c r="M394" s="77"/>
      <c r="N394" s="77"/>
      <c r="O394" s="77"/>
      <c r="P394" s="77"/>
      <c r="Q394" s="77"/>
      <c r="R394" s="77"/>
      <c r="S394" s="77"/>
      <c r="T394" s="77"/>
      <c r="U394" s="77"/>
      <c r="V394" s="77"/>
      <c r="W394" s="77"/>
      <c r="X394" s="77"/>
      <c r="Y394" s="77"/>
      <c r="Z394" s="77"/>
      <c r="AA394" s="77"/>
      <c r="AB394" s="77"/>
      <c r="AC394" s="77"/>
      <c r="AD394" s="77"/>
      <c r="AE394" s="77"/>
      <c r="AF394" s="77"/>
    </row>
    <row r="395" spans="1:32">
      <c r="A395" s="77"/>
      <c r="B395" s="77"/>
      <c r="C395" s="77"/>
      <c r="D395" s="77"/>
      <c r="E395" s="77"/>
      <c r="F395" s="77"/>
      <c r="G395" s="77"/>
      <c r="H395" s="77"/>
      <c r="I395" s="77"/>
      <c r="J395" s="77"/>
      <c r="K395" s="77"/>
      <c r="L395" s="77"/>
      <c r="M395" s="77"/>
      <c r="N395" s="77"/>
      <c r="O395" s="77"/>
      <c r="P395" s="77"/>
      <c r="Q395" s="77"/>
      <c r="R395" s="77"/>
      <c r="S395" s="77"/>
      <c r="T395" s="77"/>
      <c r="U395" s="77"/>
      <c r="V395" s="77"/>
      <c r="W395" s="77"/>
      <c r="X395" s="77"/>
      <c r="Y395" s="77"/>
      <c r="Z395" s="77"/>
      <c r="AA395" s="77"/>
      <c r="AB395" s="77"/>
      <c r="AC395" s="77"/>
      <c r="AD395" s="77"/>
      <c r="AE395" s="77"/>
      <c r="AF395" s="77"/>
    </row>
    <row r="396" spans="1:32">
      <c r="A396" s="77"/>
      <c r="B396" s="77"/>
      <c r="C396" s="77"/>
      <c r="D396" s="77"/>
      <c r="E396" s="77"/>
      <c r="F396" s="77"/>
      <c r="G396" s="77"/>
      <c r="H396" s="77"/>
      <c r="I396" s="77"/>
      <c r="J396" s="77"/>
      <c r="K396" s="77"/>
      <c r="L396" s="77"/>
      <c r="M396" s="77"/>
      <c r="N396" s="77"/>
      <c r="O396" s="77"/>
      <c r="P396" s="77"/>
      <c r="Q396" s="77"/>
      <c r="R396" s="77"/>
      <c r="S396" s="77"/>
      <c r="T396" s="77"/>
      <c r="U396" s="77"/>
      <c r="V396" s="77"/>
      <c r="W396" s="77"/>
      <c r="X396" s="77"/>
      <c r="Y396" s="77"/>
      <c r="Z396" s="77"/>
      <c r="AA396" s="77"/>
      <c r="AB396" s="77"/>
      <c r="AC396" s="77"/>
      <c r="AD396" s="77"/>
      <c r="AE396" s="77"/>
      <c r="AF396" s="77"/>
    </row>
    <row r="397" spans="1:32">
      <c r="A397" s="77"/>
      <c r="B397" s="77"/>
      <c r="C397" s="77"/>
      <c r="D397" s="77"/>
      <c r="E397" s="77"/>
      <c r="F397" s="77"/>
      <c r="G397" s="77"/>
      <c r="H397" s="77"/>
      <c r="I397" s="77"/>
      <c r="J397" s="77"/>
      <c r="K397" s="77"/>
      <c r="L397" s="77"/>
      <c r="M397" s="77"/>
      <c r="N397" s="77"/>
      <c r="O397" s="77"/>
      <c r="P397" s="77"/>
      <c r="Q397" s="77"/>
      <c r="R397" s="77"/>
      <c r="S397" s="77"/>
      <c r="T397" s="77"/>
      <c r="U397" s="77"/>
      <c r="V397" s="77"/>
      <c r="W397" s="77"/>
      <c r="X397" s="77"/>
      <c r="Y397" s="77"/>
      <c r="Z397" s="77"/>
      <c r="AA397" s="77"/>
      <c r="AB397" s="77"/>
      <c r="AC397" s="77"/>
      <c r="AD397" s="77"/>
      <c r="AE397" s="77"/>
      <c r="AF397" s="77"/>
    </row>
    <row r="398" spans="1:32">
      <c r="A398" s="77"/>
      <c r="B398" s="77"/>
      <c r="C398" s="77"/>
      <c r="D398" s="77"/>
      <c r="E398" s="77"/>
      <c r="F398" s="77"/>
      <c r="G398" s="77"/>
      <c r="H398" s="77"/>
      <c r="I398" s="77"/>
      <c r="J398" s="77"/>
      <c r="K398" s="77"/>
      <c r="L398" s="77"/>
      <c r="M398" s="77"/>
      <c r="N398" s="77"/>
      <c r="O398" s="77"/>
      <c r="P398" s="77"/>
      <c r="Q398" s="77"/>
      <c r="R398" s="77"/>
      <c r="S398" s="77"/>
      <c r="T398" s="77"/>
      <c r="U398" s="77"/>
      <c r="V398" s="77"/>
      <c r="W398" s="77"/>
      <c r="X398" s="77"/>
      <c r="Y398" s="77"/>
      <c r="Z398" s="77"/>
      <c r="AA398" s="77"/>
      <c r="AB398" s="77"/>
      <c r="AC398" s="77"/>
      <c r="AD398" s="77"/>
      <c r="AE398" s="77"/>
      <c r="AF398" s="77"/>
    </row>
    <row r="399" spans="1:32">
      <c r="A399" s="77"/>
      <c r="B399" s="77"/>
      <c r="C399" s="77"/>
      <c r="D399" s="77"/>
      <c r="E399" s="77"/>
      <c r="F399" s="77"/>
      <c r="G399" s="77"/>
      <c r="H399" s="77"/>
      <c r="I399" s="77"/>
      <c r="J399" s="77"/>
      <c r="K399" s="77"/>
      <c r="L399" s="77"/>
      <c r="M399" s="77"/>
      <c r="N399" s="77"/>
      <c r="O399" s="77"/>
      <c r="P399" s="77"/>
      <c r="Q399" s="77"/>
      <c r="R399" s="77"/>
      <c r="S399" s="77"/>
      <c r="T399" s="77"/>
      <c r="U399" s="77"/>
      <c r="V399" s="77"/>
      <c r="W399" s="77"/>
      <c r="X399" s="77"/>
      <c r="Y399" s="77"/>
      <c r="Z399" s="77"/>
      <c r="AA399" s="77"/>
      <c r="AB399" s="77"/>
      <c r="AC399" s="77"/>
      <c r="AD399" s="77"/>
      <c r="AE399" s="77"/>
      <c r="AF399" s="77"/>
    </row>
    <row r="400" spans="1:32">
      <c r="A400" s="77"/>
      <c r="B400" s="77"/>
      <c r="C400" s="77"/>
      <c r="D400" s="77"/>
      <c r="E400" s="77"/>
      <c r="F400" s="77"/>
      <c r="G400" s="77"/>
      <c r="H400" s="77"/>
      <c r="I400" s="77"/>
      <c r="J400" s="77"/>
      <c r="K400" s="77"/>
      <c r="L400" s="77"/>
      <c r="M400" s="77"/>
      <c r="N400" s="77"/>
      <c r="O400" s="77"/>
      <c r="P400" s="77"/>
      <c r="Q400" s="77"/>
      <c r="R400" s="77"/>
      <c r="S400" s="77"/>
      <c r="T400" s="77"/>
      <c r="U400" s="77"/>
      <c r="V400" s="77"/>
      <c r="W400" s="77"/>
      <c r="X400" s="77"/>
      <c r="Y400" s="77"/>
      <c r="Z400" s="77"/>
      <c r="AA400" s="77"/>
      <c r="AB400" s="77"/>
      <c r="AC400" s="77"/>
      <c r="AD400" s="77"/>
      <c r="AE400" s="77"/>
      <c r="AF400" s="77"/>
    </row>
    <row r="401" spans="1:32">
      <c r="A401" s="77"/>
      <c r="B401" s="77"/>
      <c r="C401" s="77"/>
      <c r="D401" s="77"/>
      <c r="E401" s="77"/>
      <c r="F401" s="77"/>
      <c r="G401" s="77"/>
      <c r="H401" s="77"/>
      <c r="I401" s="77"/>
      <c r="J401" s="77"/>
      <c r="K401" s="77"/>
      <c r="L401" s="77"/>
      <c r="M401" s="77"/>
      <c r="N401" s="77"/>
      <c r="O401" s="77"/>
      <c r="P401" s="77"/>
      <c r="Q401" s="77"/>
      <c r="R401" s="77"/>
      <c r="S401" s="77"/>
      <c r="T401" s="77"/>
      <c r="U401" s="77"/>
      <c r="V401" s="77"/>
      <c r="W401" s="77"/>
      <c r="X401" s="77"/>
      <c r="Y401" s="77"/>
      <c r="Z401" s="77"/>
      <c r="AA401" s="77"/>
      <c r="AB401" s="77"/>
      <c r="AC401" s="77"/>
      <c r="AD401" s="77"/>
      <c r="AE401" s="77"/>
      <c r="AF401" s="77"/>
    </row>
    <row r="402" spans="1:32">
      <c r="A402" s="77"/>
      <c r="B402" s="77"/>
      <c r="C402" s="77"/>
      <c r="D402" s="77"/>
      <c r="E402" s="77"/>
      <c r="F402" s="77"/>
      <c r="G402" s="77"/>
      <c r="H402" s="77"/>
      <c r="I402" s="77"/>
      <c r="J402" s="77"/>
      <c r="K402" s="77"/>
      <c r="L402" s="77"/>
      <c r="M402" s="77"/>
      <c r="N402" s="77"/>
      <c r="O402" s="77"/>
      <c r="P402" s="77"/>
      <c r="Q402" s="77"/>
      <c r="R402" s="77"/>
      <c r="S402" s="77"/>
      <c r="T402" s="77"/>
      <c r="U402" s="77"/>
      <c r="V402" s="77"/>
      <c r="W402" s="77"/>
      <c r="X402" s="77"/>
      <c r="Y402" s="77"/>
      <c r="Z402" s="77"/>
      <c r="AA402" s="77"/>
      <c r="AB402" s="77"/>
      <c r="AC402" s="77"/>
      <c r="AD402" s="77"/>
      <c r="AE402" s="77"/>
      <c r="AF402" s="77"/>
    </row>
    <row r="403" spans="1:32">
      <c r="A403" s="77"/>
      <c r="B403" s="77"/>
      <c r="C403" s="77"/>
      <c r="D403" s="77"/>
      <c r="E403" s="77"/>
      <c r="F403" s="77"/>
      <c r="G403" s="77"/>
      <c r="H403" s="77"/>
      <c r="I403" s="77"/>
      <c r="J403" s="77"/>
      <c r="K403" s="77"/>
      <c r="L403" s="77"/>
      <c r="M403" s="77"/>
      <c r="N403" s="77"/>
      <c r="O403" s="77"/>
      <c r="P403" s="77"/>
      <c r="Q403" s="77"/>
      <c r="R403" s="77"/>
      <c r="S403" s="77"/>
      <c r="T403" s="77"/>
      <c r="U403" s="77"/>
      <c r="V403" s="77"/>
      <c r="W403" s="77"/>
      <c r="X403" s="77"/>
      <c r="Y403" s="77"/>
      <c r="Z403" s="77"/>
      <c r="AA403" s="77"/>
      <c r="AB403" s="77"/>
      <c r="AC403" s="77"/>
      <c r="AD403" s="77"/>
      <c r="AE403" s="77"/>
      <c r="AF403" s="77"/>
    </row>
    <row r="404" spans="1:32">
      <c r="A404" s="77"/>
      <c r="B404" s="77"/>
      <c r="C404" s="77"/>
      <c r="D404" s="77"/>
      <c r="E404" s="77"/>
      <c r="F404" s="77"/>
      <c r="G404" s="77"/>
      <c r="H404" s="77"/>
      <c r="I404" s="77"/>
      <c r="J404" s="77"/>
      <c r="K404" s="77"/>
      <c r="L404" s="77"/>
      <c r="M404" s="77"/>
      <c r="N404" s="77"/>
      <c r="O404" s="77"/>
      <c r="P404" s="77"/>
      <c r="Q404" s="77"/>
      <c r="R404" s="77"/>
      <c r="S404" s="77"/>
      <c r="T404" s="77"/>
      <c r="U404" s="77"/>
      <c r="V404" s="77"/>
      <c r="W404" s="77"/>
      <c r="X404" s="77"/>
      <c r="Y404" s="77"/>
      <c r="Z404" s="77"/>
      <c r="AA404" s="77"/>
      <c r="AB404" s="77"/>
      <c r="AC404" s="77"/>
      <c r="AD404" s="77"/>
      <c r="AE404" s="77"/>
      <c r="AF404" s="77"/>
    </row>
    <row r="405" spans="1:32">
      <c r="A405" s="77"/>
      <c r="B405" s="77"/>
      <c r="C405" s="77"/>
      <c r="D405" s="77"/>
      <c r="E405" s="77"/>
      <c r="F405" s="77"/>
      <c r="G405" s="77"/>
      <c r="H405" s="77"/>
      <c r="I405" s="77"/>
      <c r="J405" s="77"/>
      <c r="K405" s="77"/>
      <c r="L405" s="77"/>
      <c r="M405" s="77"/>
      <c r="N405" s="77"/>
      <c r="O405" s="77"/>
      <c r="P405" s="77"/>
      <c r="Q405" s="77"/>
      <c r="R405" s="77"/>
      <c r="S405" s="77"/>
      <c r="T405" s="77"/>
      <c r="U405" s="77"/>
      <c r="V405" s="77"/>
      <c r="W405" s="77"/>
      <c r="X405" s="77"/>
      <c r="Y405" s="77"/>
      <c r="Z405" s="77"/>
      <c r="AA405" s="77"/>
      <c r="AB405" s="77"/>
      <c r="AC405" s="77"/>
      <c r="AD405" s="77"/>
      <c r="AE405" s="77"/>
      <c r="AF405" s="77"/>
    </row>
    <row r="406" spans="1:32">
      <c r="A406" s="77"/>
      <c r="B406" s="77"/>
      <c r="C406" s="77"/>
      <c r="D406" s="77"/>
      <c r="E406" s="77"/>
      <c r="F406" s="77"/>
      <c r="G406" s="77"/>
      <c r="H406" s="77"/>
      <c r="I406" s="77"/>
      <c r="J406" s="77"/>
      <c r="K406" s="77"/>
      <c r="L406" s="77"/>
      <c r="M406" s="77"/>
      <c r="N406" s="77"/>
      <c r="O406" s="77"/>
      <c r="P406" s="77"/>
      <c r="Q406" s="77"/>
      <c r="R406" s="77"/>
      <c r="S406" s="77"/>
      <c r="T406" s="77"/>
      <c r="U406" s="77"/>
      <c r="V406" s="77"/>
      <c r="W406" s="77"/>
      <c r="X406" s="77"/>
      <c r="Y406" s="77"/>
      <c r="Z406" s="77"/>
      <c r="AA406" s="77"/>
      <c r="AB406" s="77"/>
      <c r="AC406" s="77"/>
      <c r="AD406" s="77"/>
      <c r="AE406" s="77"/>
      <c r="AF406" s="77"/>
    </row>
    <row r="407" spans="1:32">
      <c r="A407" s="77"/>
      <c r="B407" s="77"/>
      <c r="C407" s="77"/>
      <c r="D407" s="77"/>
      <c r="E407" s="77"/>
      <c r="F407" s="77"/>
      <c r="G407" s="77"/>
      <c r="H407" s="77"/>
      <c r="I407" s="77"/>
      <c r="J407" s="77"/>
      <c r="K407" s="77"/>
      <c r="L407" s="77"/>
      <c r="M407" s="77"/>
      <c r="N407" s="77"/>
      <c r="O407" s="77"/>
      <c r="P407" s="77"/>
      <c r="Q407" s="77"/>
      <c r="R407" s="77"/>
      <c r="S407" s="77"/>
      <c r="T407" s="77"/>
      <c r="U407" s="77"/>
      <c r="V407" s="77"/>
      <c r="W407" s="77"/>
      <c r="X407" s="77"/>
      <c r="Y407" s="77"/>
      <c r="Z407" s="77"/>
      <c r="AA407" s="77"/>
      <c r="AB407" s="77"/>
      <c r="AC407" s="77"/>
      <c r="AD407" s="77"/>
      <c r="AE407" s="77"/>
      <c r="AF407" s="77"/>
    </row>
    <row r="408" spans="1:32">
      <c r="A408" s="77"/>
      <c r="B408" s="77"/>
      <c r="C408" s="77"/>
      <c r="D408" s="77"/>
      <c r="E408" s="77"/>
      <c r="F408" s="77"/>
      <c r="G408" s="77"/>
      <c r="H408" s="77"/>
      <c r="I408" s="77"/>
      <c r="J408" s="77"/>
      <c r="K408" s="77"/>
      <c r="L408" s="77"/>
      <c r="M408" s="77"/>
      <c r="N408" s="77"/>
      <c r="O408" s="77"/>
      <c r="P408" s="77"/>
      <c r="Q408" s="77"/>
      <c r="R408" s="77"/>
      <c r="S408" s="77"/>
      <c r="T408" s="77"/>
      <c r="U408" s="77"/>
      <c r="V408" s="77"/>
      <c r="W408" s="77"/>
      <c r="X408" s="77"/>
      <c r="Y408" s="77"/>
      <c r="Z408" s="77"/>
      <c r="AA408" s="77"/>
      <c r="AB408" s="77"/>
      <c r="AC408" s="77"/>
      <c r="AD408" s="77"/>
      <c r="AE408" s="77"/>
      <c r="AF408" s="77"/>
    </row>
    <row r="409" spans="1:32">
      <c r="A409" s="77"/>
      <c r="B409" s="77"/>
      <c r="C409" s="77"/>
      <c r="D409" s="77"/>
      <c r="E409" s="77"/>
      <c r="F409" s="77"/>
      <c r="G409" s="77"/>
      <c r="H409" s="77"/>
      <c r="I409" s="77"/>
      <c r="J409" s="77"/>
      <c r="K409" s="77"/>
      <c r="L409" s="77"/>
      <c r="M409" s="77"/>
      <c r="N409" s="77"/>
      <c r="O409" s="77"/>
      <c r="P409" s="77"/>
      <c r="Q409" s="77"/>
      <c r="R409" s="77"/>
      <c r="S409" s="77"/>
      <c r="T409" s="77"/>
      <c r="U409" s="77"/>
      <c r="V409" s="77"/>
      <c r="W409" s="77"/>
      <c r="X409" s="77"/>
      <c r="Y409" s="77"/>
      <c r="Z409" s="77"/>
      <c r="AA409" s="77"/>
      <c r="AB409" s="77"/>
      <c r="AC409" s="77"/>
      <c r="AD409" s="77"/>
      <c r="AE409" s="77"/>
      <c r="AF409" s="77"/>
    </row>
    <row r="410" spans="1:32">
      <c r="A410" s="77"/>
      <c r="B410" s="77"/>
      <c r="C410" s="77"/>
      <c r="D410" s="77"/>
      <c r="E410" s="77"/>
      <c r="F410" s="77"/>
      <c r="G410" s="77"/>
      <c r="H410" s="77"/>
      <c r="I410" s="77"/>
      <c r="J410" s="77"/>
      <c r="K410" s="77"/>
      <c r="L410" s="77"/>
      <c r="M410" s="77"/>
      <c r="N410" s="77"/>
      <c r="O410" s="77"/>
      <c r="P410" s="77"/>
      <c r="Q410" s="77"/>
      <c r="R410" s="77"/>
      <c r="S410" s="77"/>
      <c r="T410" s="77"/>
      <c r="U410" s="77"/>
      <c r="V410" s="77"/>
      <c r="W410" s="77"/>
      <c r="X410" s="77"/>
      <c r="Y410" s="77"/>
      <c r="Z410" s="77"/>
      <c r="AA410" s="77"/>
      <c r="AB410" s="77"/>
      <c r="AC410" s="77"/>
      <c r="AD410" s="77"/>
      <c r="AE410" s="77"/>
      <c r="AF410" s="77"/>
    </row>
    <row r="411" spans="1:32">
      <c r="A411" s="77"/>
      <c r="B411" s="77"/>
      <c r="C411" s="77"/>
      <c r="D411" s="77"/>
      <c r="E411" s="77"/>
      <c r="F411" s="77"/>
      <c r="G411" s="77"/>
      <c r="H411" s="77"/>
      <c r="I411" s="77"/>
      <c r="J411" s="77"/>
      <c r="K411" s="77"/>
      <c r="L411" s="77"/>
      <c r="M411" s="77"/>
      <c r="N411" s="77"/>
      <c r="O411" s="77"/>
      <c r="P411" s="77"/>
      <c r="Q411" s="77"/>
      <c r="R411" s="77"/>
      <c r="S411" s="77"/>
      <c r="T411" s="77"/>
      <c r="U411" s="77"/>
      <c r="V411" s="77"/>
      <c r="W411" s="77"/>
      <c r="X411" s="77"/>
      <c r="Y411" s="77"/>
      <c r="Z411" s="77"/>
      <c r="AA411" s="77"/>
      <c r="AB411" s="77"/>
      <c r="AC411" s="77"/>
      <c r="AD411" s="77"/>
      <c r="AE411" s="77"/>
      <c r="AF411" s="77"/>
    </row>
    <row r="412" spans="1:32">
      <c r="A412" s="77"/>
      <c r="B412" s="77"/>
      <c r="C412" s="77"/>
      <c r="D412" s="77"/>
      <c r="E412" s="77"/>
      <c r="F412" s="77"/>
      <c r="G412" s="77"/>
      <c r="H412" s="77"/>
      <c r="I412" s="77"/>
      <c r="J412" s="77"/>
      <c r="K412" s="77"/>
      <c r="L412" s="77"/>
      <c r="M412" s="77"/>
      <c r="N412" s="77"/>
      <c r="O412" s="77"/>
      <c r="P412" s="77"/>
      <c r="Q412" s="77"/>
      <c r="R412" s="77"/>
      <c r="S412" s="77"/>
      <c r="T412" s="77"/>
      <c r="U412" s="77"/>
      <c r="V412" s="77"/>
      <c r="W412" s="77"/>
      <c r="X412" s="77"/>
      <c r="Y412" s="77"/>
      <c r="Z412" s="77"/>
      <c r="AA412" s="77"/>
      <c r="AB412" s="77"/>
      <c r="AC412" s="77"/>
      <c r="AD412" s="77"/>
      <c r="AE412" s="77"/>
      <c r="AF412" s="77"/>
    </row>
    <row r="413" spans="1:32">
      <c r="A413" s="77"/>
      <c r="B413" s="77"/>
      <c r="C413" s="77"/>
      <c r="D413" s="77"/>
      <c r="E413" s="77"/>
      <c r="F413" s="77"/>
      <c r="G413" s="77"/>
      <c r="H413" s="77"/>
      <c r="I413" s="77"/>
      <c r="J413" s="77"/>
      <c r="K413" s="77"/>
      <c r="L413" s="77"/>
      <c r="M413" s="77"/>
      <c r="N413" s="77"/>
      <c r="O413" s="77"/>
      <c r="P413" s="77"/>
      <c r="Q413" s="77"/>
      <c r="R413" s="77"/>
      <c r="S413" s="77"/>
      <c r="T413" s="77"/>
      <c r="U413" s="77"/>
      <c r="V413" s="77"/>
      <c r="W413" s="77"/>
      <c r="X413" s="77"/>
      <c r="Y413" s="77"/>
      <c r="Z413" s="77"/>
      <c r="AA413" s="77"/>
      <c r="AB413" s="77"/>
      <c r="AC413" s="77"/>
      <c r="AD413" s="77"/>
      <c r="AE413" s="77"/>
      <c r="AF413" s="77"/>
    </row>
    <row r="414" spans="1:32">
      <c r="A414" s="77"/>
      <c r="B414" s="77"/>
      <c r="C414" s="77"/>
      <c r="D414" s="77"/>
      <c r="E414" s="77"/>
      <c r="F414" s="77"/>
      <c r="G414" s="77"/>
      <c r="H414" s="77"/>
      <c r="I414" s="77"/>
      <c r="J414" s="77"/>
      <c r="K414" s="77"/>
      <c r="L414" s="77"/>
      <c r="M414" s="77"/>
      <c r="N414" s="77"/>
      <c r="O414" s="77"/>
      <c r="P414" s="77"/>
      <c r="Q414" s="77"/>
      <c r="R414" s="77"/>
      <c r="S414" s="77"/>
      <c r="T414" s="77"/>
      <c r="U414" s="77"/>
      <c r="V414" s="77"/>
      <c r="W414" s="77"/>
      <c r="X414" s="77"/>
      <c r="Y414" s="77"/>
      <c r="Z414" s="77"/>
      <c r="AA414" s="77"/>
      <c r="AB414" s="77"/>
      <c r="AC414" s="77"/>
      <c r="AD414" s="77"/>
      <c r="AE414" s="77"/>
      <c r="AF414" s="77"/>
    </row>
    <row r="415" spans="1:32">
      <c r="A415" s="77"/>
      <c r="B415" s="77"/>
      <c r="C415" s="77"/>
      <c r="D415" s="77"/>
      <c r="E415" s="77"/>
      <c r="F415" s="77"/>
      <c r="G415" s="77"/>
      <c r="H415" s="77"/>
      <c r="I415" s="77"/>
      <c r="J415" s="77"/>
      <c r="K415" s="77"/>
      <c r="L415" s="77"/>
      <c r="M415" s="77"/>
      <c r="N415" s="77"/>
      <c r="O415" s="77"/>
      <c r="P415" s="77"/>
      <c r="Q415" s="77"/>
      <c r="R415" s="77"/>
      <c r="S415" s="77"/>
      <c r="T415" s="77"/>
      <c r="U415" s="77"/>
      <c r="V415" s="77"/>
      <c r="W415" s="77"/>
      <c r="X415" s="77"/>
      <c r="Y415" s="77"/>
      <c r="Z415" s="77"/>
      <c r="AA415" s="77"/>
      <c r="AB415" s="77"/>
      <c r="AC415" s="77"/>
      <c r="AD415" s="77"/>
      <c r="AE415" s="77"/>
      <c r="AF415" s="77"/>
    </row>
    <row r="416" spans="1:32">
      <c r="A416" s="77"/>
      <c r="B416" s="77"/>
      <c r="C416" s="77"/>
      <c r="D416" s="77"/>
      <c r="E416" s="77"/>
      <c r="F416" s="77"/>
      <c r="G416" s="77"/>
      <c r="H416" s="77"/>
      <c r="I416" s="77"/>
      <c r="J416" s="77"/>
      <c r="K416" s="77"/>
      <c r="L416" s="77"/>
      <c r="M416" s="77"/>
      <c r="N416" s="77"/>
      <c r="O416" s="77"/>
      <c r="P416" s="77"/>
      <c r="Q416" s="77"/>
      <c r="R416" s="77"/>
      <c r="S416" s="77"/>
      <c r="T416" s="77"/>
      <c r="U416" s="77"/>
      <c r="V416" s="77"/>
      <c r="W416" s="77"/>
      <c r="X416" s="77"/>
      <c r="Y416" s="77"/>
      <c r="Z416" s="77"/>
      <c r="AA416" s="77"/>
      <c r="AB416" s="77"/>
      <c r="AC416" s="77"/>
      <c r="AD416" s="77"/>
      <c r="AE416" s="77"/>
      <c r="AF416" s="77"/>
    </row>
    <row r="417" spans="1:32">
      <c r="A417" s="77"/>
      <c r="B417" s="77"/>
      <c r="C417" s="77"/>
      <c r="D417" s="77"/>
      <c r="E417" s="77"/>
      <c r="F417" s="77"/>
      <c r="G417" s="77"/>
      <c r="H417" s="77"/>
      <c r="I417" s="77"/>
      <c r="J417" s="77"/>
      <c r="K417" s="77"/>
      <c r="L417" s="77"/>
      <c r="M417" s="77"/>
      <c r="N417" s="77"/>
      <c r="O417" s="77"/>
      <c r="P417" s="77"/>
      <c r="Q417" s="77"/>
      <c r="R417" s="77"/>
      <c r="S417" s="77"/>
      <c r="T417" s="77"/>
      <c r="U417" s="77"/>
      <c r="V417" s="77"/>
      <c r="W417" s="77"/>
      <c r="X417" s="77"/>
      <c r="Y417" s="77"/>
      <c r="Z417" s="77"/>
      <c r="AA417" s="77"/>
      <c r="AB417" s="77"/>
      <c r="AC417" s="77"/>
      <c r="AD417" s="77"/>
      <c r="AE417" s="77"/>
      <c r="AF417" s="77"/>
    </row>
    <row r="418" spans="1:32">
      <c r="A418" s="77"/>
      <c r="B418" s="77"/>
      <c r="C418" s="77"/>
      <c r="D418" s="77"/>
      <c r="E418" s="77"/>
      <c r="F418" s="77"/>
      <c r="G418" s="77"/>
      <c r="H418" s="77"/>
      <c r="I418" s="77"/>
      <c r="J418" s="77"/>
      <c r="K418" s="77"/>
      <c r="L418" s="77"/>
      <c r="M418" s="77"/>
      <c r="N418" s="77"/>
      <c r="O418" s="77"/>
      <c r="P418" s="77"/>
      <c r="Q418" s="77"/>
      <c r="R418" s="77"/>
      <c r="S418" s="77"/>
      <c r="T418" s="77"/>
      <c r="U418" s="77"/>
      <c r="V418" s="77"/>
      <c r="W418" s="77"/>
      <c r="X418" s="77"/>
      <c r="Y418" s="77"/>
      <c r="Z418" s="77"/>
      <c r="AA418" s="77"/>
      <c r="AB418" s="77"/>
      <c r="AC418" s="77"/>
      <c r="AD418" s="77"/>
      <c r="AE418" s="77"/>
      <c r="AF418" s="77"/>
    </row>
    <row r="419" spans="1:32">
      <c r="A419" s="77"/>
      <c r="B419" s="77"/>
      <c r="C419" s="77"/>
      <c r="D419" s="77"/>
      <c r="E419" s="77"/>
      <c r="F419" s="77"/>
      <c r="G419" s="77"/>
      <c r="H419" s="77"/>
      <c r="I419" s="77"/>
      <c r="J419" s="77"/>
      <c r="K419" s="77"/>
      <c r="L419" s="77"/>
      <c r="M419" s="77"/>
      <c r="N419" s="77"/>
      <c r="O419" s="77"/>
      <c r="P419" s="77"/>
      <c r="Q419" s="77"/>
      <c r="R419" s="77"/>
      <c r="S419" s="77"/>
      <c r="T419" s="77"/>
      <c r="U419" s="77"/>
      <c r="V419" s="77"/>
      <c r="W419" s="77"/>
      <c r="X419" s="77"/>
      <c r="Y419" s="77"/>
      <c r="Z419" s="77"/>
      <c r="AA419" s="77"/>
      <c r="AB419" s="77"/>
      <c r="AC419" s="77"/>
      <c r="AD419" s="77"/>
      <c r="AE419" s="77"/>
      <c r="AF419" s="77"/>
    </row>
    <row r="420" spans="1:32">
      <c r="A420" s="77"/>
      <c r="B420" s="77"/>
      <c r="C420" s="77"/>
      <c r="D420" s="77"/>
      <c r="E420" s="77"/>
      <c r="F420" s="77"/>
      <c r="G420" s="77"/>
      <c r="H420" s="77"/>
      <c r="I420" s="77"/>
      <c r="J420" s="77"/>
      <c r="K420" s="77"/>
      <c r="L420" s="77"/>
      <c r="M420" s="77"/>
      <c r="N420" s="77"/>
      <c r="O420" s="77"/>
      <c r="P420" s="77"/>
      <c r="Q420" s="77"/>
      <c r="R420" s="77"/>
      <c r="S420" s="77"/>
      <c r="T420" s="77"/>
      <c r="U420" s="77"/>
      <c r="V420" s="77"/>
      <c r="W420" s="77"/>
      <c r="X420" s="77"/>
      <c r="Y420" s="77"/>
      <c r="Z420" s="77"/>
      <c r="AA420" s="77"/>
      <c r="AB420" s="77"/>
      <c r="AC420" s="77"/>
      <c r="AD420" s="77"/>
      <c r="AE420" s="77"/>
      <c r="AF420" s="77"/>
    </row>
    <row r="421" spans="1:32">
      <c r="A421" s="77"/>
      <c r="B421" s="77"/>
      <c r="C421" s="77"/>
      <c r="D421" s="77"/>
      <c r="E421" s="77"/>
      <c r="F421" s="77"/>
      <c r="G421" s="77"/>
      <c r="H421" s="77"/>
      <c r="I421" s="77"/>
      <c r="J421" s="77"/>
      <c r="K421" s="77"/>
      <c r="L421" s="77"/>
      <c r="M421" s="77"/>
      <c r="N421" s="77"/>
      <c r="O421" s="77"/>
      <c r="P421" s="77"/>
      <c r="Q421" s="77"/>
      <c r="R421" s="77"/>
      <c r="S421" s="77"/>
      <c r="T421" s="77"/>
      <c r="U421" s="77"/>
      <c r="V421" s="77"/>
      <c r="W421" s="77"/>
      <c r="X421" s="77"/>
      <c r="Y421" s="77"/>
      <c r="Z421" s="77"/>
      <c r="AA421" s="77"/>
      <c r="AB421" s="77"/>
      <c r="AC421" s="77"/>
      <c r="AD421" s="77"/>
      <c r="AE421" s="77"/>
      <c r="AF421" s="77"/>
    </row>
    <row r="422" spans="1:32">
      <c r="A422" s="77"/>
      <c r="B422" s="77"/>
      <c r="C422" s="77"/>
      <c r="D422" s="77"/>
      <c r="E422" s="77"/>
      <c r="F422" s="77"/>
      <c r="G422" s="77"/>
      <c r="H422" s="77"/>
      <c r="I422" s="77"/>
      <c r="J422" s="77"/>
      <c r="K422" s="77"/>
      <c r="L422" s="77"/>
      <c r="M422" s="77"/>
      <c r="N422" s="77"/>
      <c r="O422" s="77"/>
      <c r="P422" s="77"/>
      <c r="Q422" s="77"/>
      <c r="R422" s="77"/>
      <c r="S422" s="77"/>
      <c r="T422" s="77"/>
      <c r="U422" s="77"/>
      <c r="V422" s="77"/>
      <c r="W422" s="77"/>
      <c r="X422" s="77"/>
      <c r="Y422" s="77"/>
      <c r="Z422" s="77"/>
      <c r="AA422" s="77"/>
      <c r="AB422" s="77"/>
      <c r="AC422" s="77"/>
      <c r="AD422" s="77"/>
      <c r="AE422" s="77"/>
      <c r="AF422" s="77"/>
    </row>
    <row r="423" spans="1:32">
      <c r="A423" s="77"/>
      <c r="B423" s="77"/>
      <c r="C423" s="77"/>
      <c r="D423" s="77"/>
      <c r="E423" s="77"/>
      <c r="F423" s="77"/>
      <c r="G423" s="77"/>
      <c r="H423" s="77"/>
      <c r="I423" s="77"/>
      <c r="J423" s="77"/>
      <c r="K423" s="77"/>
      <c r="L423" s="77"/>
      <c r="M423" s="77"/>
      <c r="N423" s="77"/>
      <c r="O423" s="77"/>
      <c r="P423" s="77"/>
      <c r="Q423" s="77"/>
      <c r="R423" s="77"/>
      <c r="S423" s="77"/>
      <c r="T423" s="77"/>
      <c r="U423" s="77"/>
      <c r="V423" s="77"/>
      <c r="W423" s="77"/>
      <c r="X423" s="77"/>
      <c r="Y423" s="77"/>
      <c r="Z423" s="77"/>
      <c r="AA423" s="77"/>
      <c r="AB423" s="77"/>
      <c r="AC423" s="77"/>
      <c r="AD423" s="77"/>
      <c r="AE423" s="77"/>
      <c r="AF423" s="77"/>
    </row>
    <row r="424" spans="1:32">
      <c r="A424" s="77"/>
      <c r="B424" s="77"/>
      <c r="C424" s="77"/>
      <c r="D424" s="77"/>
      <c r="E424" s="77"/>
      <c r="F424" s="77"/>
      <c r="G424" s="77"/>
      <c r="H424" s="77"/>
      <c r="I424" s="77"/>
      <c r="J424" s="77"/>
      <c r="K424" s="77"/>
      <c r="L424" s="77"/>
      <c r="M424" s="77"/>
      <c r="N424" s="77"/>
      <c r="O424" s="77"/>
      <c r="P424" s="77"/>
      <c r="Q424" s="77"/>
      <c r="R424" s="77"/>
      <c r="S424" s="77"/>
      <c r="T424" s="77"/>
      <c r="U424" s="77"/>
      <c r="V424" s="77"/>
      <c r="W424" s="77"/>
      <c r="X424" s="77"/>
      <c r="Y424" s="77"/>
      <c r="Z424" s="77"/>
      <c r="AA424" s="77"/>
      <c r="AB424" s="77"/>
      <c r="AC424" s="77"/>
      <c r="AD424" s="77"/>
      <c r="AE424" s="77"/>
      <c r="AF424" s="77"/>
    </row>
    <row r="425" spans="1:32">
      <c r="A425" s="77"/>
      <c r="B425" s="77"/>
      <c r="C425" s="77"/>
      <c r="D425" s="77"/>
      <c r="E425" s="77"/>
      <c r="F425" s="77"/>
      <c r="G425" s="77"/>
      <c r="H425" s="77"/>
      <c r="I425" s="77"/>
      <c r="J425" s="77"/>
      <c r="K425" s="77"/>
      <c r="L425" s="77"/>
      <c r="M425" s="77"/>
      <c r="N425" s="77"/>
      <c r="O425" s="77"/>
      <c r="P425" s="77"/>
      <c r="Q425" s="77"/>
      <c r="R425" s="77"/>
      <c r="S425" s="77"/>
      <c r="T425" s="77"/>
      <c r="U425" s="77"/>
      <c r="V425" s="77"/>
      <c r="W425" s="77"/>
      <c r="X425" s="77"/>
      <c r="Y425" s="77"/>
      <c r="Z425" s="77"/>
      <c r="AA425" s="77"/>
      <c r="AB425" s="77"/>
      <c r="AC425" s="77"/>
      <c r="AD425" s="77"/>
      <c r="AE425" s="77"/>
      <c r="AF425" s="77"/>
    </row>
    <row r="426" spans="1:32">
      <c r="A426" s="77"/>
      <c r="B426" s="77"/>
      <c r="C426" s="77"/>
      <c r="D426" s="77"/>
      <c r="E426" s="77"/>
      <c r="F426" s="77"/>
      <c r="G426" s="77"/>
      <c r="H426" s="77"/>
      <c r="I426" s="77"/>
      <c r="J426" s="77"/>
      <c r="K426" s="77"/>
      <c r="L426" s="77"/>
      <c r="M426" s="77"/>
      <c r="N426" s="77"/>
      <c r="O426" s="77"/>
      <c r="P426" s="77"/>
      <c r="Q426" s="77"/>
      <c r="R426" s="77"/>
      <c r="S426" s="77"/>
      <c r="T426" s="77"/>
      <c r="U426" s="77"/>
      <c r="V426" s="77"/>
      <c r="W426" s="77"/>
      <c r="X426" s="77"/>
      <c r="Y426" s="77"/>
      <c r="Z426" s="77"/>
      <c r="AA426" s="77"/>
      <c r="AB426" s="77"/>
      <c r="AC426" s="77"/>
      <c r="AD426" s="77"/>
      <c r="AE426" s="77"/>
      <c r="AF426" s="77"/>
    </row>
    <row r="427" spans="1:32">
      <c r="A427" s="77"/>
      <c r="B427" s="77"/>
      <c r="C427" s="77"/>
      <c r="D427" s="77"/>
      <c r="E427" s="77"/>
      <c r="F427" s="77"/>
      <c r="G427" s="77"/>
      <c r="H427" s="77"/>
      <c r="I427" s="77"/>
      <c r="J427" s="77"/>
      <c r="K427" s="77"/>
      <c r="L427" s="77"/>
      <c r="M427" s="77"/>
      <c r="N427" s="77"/>
      <c r="O427" s="77"/>
      <c r="P427" s="77"/>
      <c r="Q427" s="77"/>
      <c r="R427" s="77"/>
      <c r="S427" s="77"/>
      <c r="T427" s="77"/>
      <c r="U427" s="77"/>
      <c r="V427" s="77"/>
      <c r="W427" s="77"/>
      <c r="X427" s="77"/>
      <c r="Y427" s="77"/>
      <c r="Z427" s="77"/>
      <c r="AA427" s="77"/>
      <c r="AB427" s="77"/>
      <c r="AC427" s="77"/>
      <c r="AD427" s="77"/>
      <c r="AE427" s="77"/>
      <c r="AF427" s="77"/>
    </row>
    <row r="428" spans="1:32">
      <c r="A428" s="77"/>
      <c r="B428" s="77"/>
      <c r="C428" s="77"/>
      <c r="D428" s="77"/>
      <c r="E428" s="77"/>
      <c r="F428" s="77"/>
      <c r="G428" s="77"/>
      <c r="H428" s="77"/>
      <c r="I428" s="77"/>
      <c r="J428" s="77"/>
      <c r="K428" s="77"/>
      <c r="L428" s="77"/>
      <c r="M428" s="77"/>
      <c r="N428" s="77"/>
      <c r="O428" s="77"/>
      <c r="P428" s="77"/>
      <c r="Q428" s="77"/>
      <c r="R428" s="77"/>
      <c r="S428" s="77"/>
      <c r="T428" s="77"/>
      <c r="U428" s="77"/>
      <c r="V428" s="77"/>
      <c r="W428" s="77"/>
      <c r="X428" s="77"/>
      <c r="Y428" s="77"/>
      <c r="Z428" s="77"/>
      <c r="AA428" s="77"/>
      <c r="AB428" s="77"/>
      <c r="AC428" s="77"/>
      <c r="AD428" s="77"/>
      <c r="AE428" s="77"/>
      <c r="AF428" s="77"/>
    </row>
    <row r="429" spans="1:32">
      <c r="A429" s="77"/>
      <c r="B429" s="77"/>
      <c r="C429" s="77"/>
      <c r="D429" s="77"/>
      <c r="E429" s="77"/>
      <c r="F429" s="77"/>
      <c r="G429" s="77"/>
      <c r="H429" s="77"/>
      <c r="I429" s="77"/>
      <c r="J429" s="77"/>
      <c r="K429" s="77"/>
      <c r="L429" s="77"/>
      <c r="M429" s="77"/>
      <c r="N429" s="77"/>
      <c r="O429" s="77"/>
      <c r="P429" s="77"/>
      <c r="Q429" s="77"/>
      <c r="R429" s="77"/>
      <c r="S429" s="77"/>
      <c r="T429" s="77"/>
      <c r="U429" s="77"/>
      <c r="V429" s="77"/>
      <c r="W429" s="77"/>
      <c r="X429" s="77"/>
      <c r="Y429" s="77"/>
      <c r="Z429" s="77"/>
      <c r="AA429" s="77"/>
      <c r="AB429" s="77"/>
      <c r="AC429" s="77"/>
      <c r="AD429" s="77"/>
      <c r="AE429" s="77"/>
      <c r="AF429" s="77"/>
    </row>
    <row r="430" spans="1:32">
      <c r="A430" s="77"/>
      <c r="B430" s="77"/>
      <c r="C430" s="77"/>
      <c r="D430" s="77"/>
      <c r="E430" s="77"/>
      <c r="F430" s="77"/>
      <c r="G430" s="77"/>
      <c r="H430" s="77"/>
      <c r="I430" s="77"/>
      <c r="J430" s="77"/>
      <c r="K430" s="77"/>
      <c r="L430" s="77"/>
      <c r="M430" s="77"/>
      <c r="N430" s="77"/>
      <c r="O430" s="77"/>
      <c r="P430" s="77"/>
      <c r="Q430" s="77"/>
      <c r="R430" s="77"/>
      <c r="S430" s="77"/>
      <c r="T430" s="77"/>
      <c r="U430" s="77"/>
      <c r="V430" s="77"/>
      <c r="W430" s="77"/>
      <c r="X430" s="77"/>
      <c r="Y430" s="77"/>
      <c r="Z430" s="77"/>
      <c r="AA430" s="77"/>
      <c r="AB430" s="77"/>
      <c r="AC430" s="77"/>
      <c r="AD430" s="77"/>
      <c r="AE430" s="77"/>
      <c r="AF430" s="77"/>
    </row>
    <row r="431" spans="1:32">
      <c r="A431" s="77"/>
      <c r="B431" s="77"/>
      <c r="C431" s="77"/>
      <c r="D431" s="77"/>
      <c r="E431" s="77"/>
      <c r="F431" s="77"/>
      <c r="G431" s="77"/>
      <c r="H431" s="77"/>
      <c r="I431" s="77"/>
      <c r="J431" s="77"/>
      <c r="K431" s="77"/>
      <c r="L431" s="77"/>
      <c r="M431" s="77"/>
      <c r="N431" s="77"/>
      <c r="O431" s="77"/>
      <c r="P431" s="77"/>
      <c r="Q431" s="77"/>
      <c r="R431" s="77"/>
      <c r="S431" s="77"/>
      <c r="T431" s="77"/>
      <c r="U431" s="77"/>
      <c r="V431" s="77"/>
      <c r="W431" s="77"/>
      <c r="X431" s="77"/>
      <c r="Y431" s="77"/>
      <c r="Z431" s="77"/>
      <c r="AA431" s="77"/>
      <c r="AB431" s="77"/>
      <c r="AC431" s="77"/>
      <c r="AD431" s="77"/>
      <c r="AE431" s="77"/>
      <c r="AF431" s="77"/>
    </row>
    <row r="432" spans="1:32">
      <c r="A432" s="77"/>
      <c r="B432" s="77"/>
      <c r="C432" s="77"/>
      <c r="D432" s="77"/>
      <c r="E432" s="77"/>
      <c r="F432" s="77"/>
      <c r="G432" s="77"/>
      <c r="H432" s="77"/>
      <c r="I432" s="77"/>
      <c r="J432" s="77"/>
      <c r="K432" s="77"/>
      <c r="L432" s="77"/>
      <c r="M432" s="77"/>
      <c r="N432" s="77"/>
      <c r="O432" s="77"/>
      <c r="P432" s="77"/>
      <c r="Q432" s="77"/>
      <c r="R432" s="77"/>
      <c r="S432" s="77"/>
      <c r="T432" s="77"/>
      <c r="U432" s="77"/>
      <c r="V432" s="77"/>
      <c r="W432" s="77"/>
      <c r="X432" s="77"/>
      <c r="Y432" s="77"/>
      <c r="Z432" s="77"/>
      <c r="AA432" s="77"/>
      <c r="AB432" s="77"/>
      <c r="AC432" s="77"/>
      <c r="AD432" s="77"/>
      <c r="AE432" s="77"/>
      <c r="AF432" s="77"/>
    </row>
    <row r="433" spans="1:32">
      <c r="A433" s="77"/>
      <c r="B433" s="77"/>
      <c r="C433" s="77"/>
      <c r="D433" s="77"/>
      <c r="E433" s="77"/>
      <c r="F433" s="77"/>
      <c r="G433" s="77"/>
      <c r="H433" s="77"/>
      <c r="I433" s="77"/>
      <c r="J433" s="77"/>
      <c r="K433" s="77"/>
      <c r="L433" s="77"/>
      <c r="M433" s="77"/>
      <c r="N433" s="77"/>
      <c r="O433" s="77"/>
      <c r="P433" s="77"/>
      <c r="Q433" s="77"/>
      <c r="R433" s="77"/>
      <c r="S433" s="77"/>
      <c r="T433" s="77"/>
      <c r="U433" s="77"/>
      <c r="V433" s="77"/>
      <c r="W433" s="77"/>
      <c r="X433" s="77"/>
      <c r="Y433" s="77"/>
      <c r="Z433" s="77"/>
      <c r="AA433" s="77"/>
      <c r="AB433" s="77"/>
      <c r="AC433" s="77"/>
      <c r="AD433" s="77"/>
      <c r="AE433" s="77"/>
      <c r="AF433" s="77"/>
    </row>
    <row r="434" spans="1:32">
      <c r="AF434" s="77"/>
    </row>
    <row r="435" spans="1:32">
      <c r="AF435" s="77"/>
    </row>
    <row r="436" spans="1:32">
      <c r="AF436" s="77"/>
    </row>
    <row r="437" spans="1:32">
      <c r="AF437" s="77"/>
    </row>
    <row r="438" spans="1:32">
      <c r="AF438" s="77"/>
    </row>
    <row r="439" spans="1:32">
      <c r="AF439" s="77"/>
    </row>
    <row r="440" spans="1:32">
      <c r="AF440" s="77"/>
    </row>
    <row r="441" spans="1:32">
      <c r="AF441" s="77"/>
    </row>
    <row r="442" spans="1:32">
      <c r="AF442" s="77"/>
    </row>
    <row r="443" spans="1:32">
      <c r="AF443" s="77"/>
    </row>
    <row r="444" spans="1:32">
      <c r="AF444" s="77"/>
    </row>
    <row r="445" spans="1:32">
      <c r="AF445" s="77"/>
    </row>
    <row r="446" spans="1:32">
      <c r="AF446" s="77"/>
    </row>
    <row r="447" spans="1:32">
      <c r="AF447" s="77"/>
    </row>
    <row r="448" spans="1:32">
      <c r="AF448" s="77"/>
    </row>
    <row r="449" spans="32:32">
      <c r="AF449" s="77"/>
    </row>
    <row r="450" spans="32:32">
      <c r="AF450" s="77"/>
    </row>
    <row r="451" spans="32:32">
      <c r="AF451" s="77"/>
    </row>
    <row r="452" spans="32:32">
      <c r="AF452" s="77"/>
    </row>
    <row r="453" spans="32:32">
      <c r="AF453" s="77"/>
    </row>
    <row r="454" spans="32:32">
      <c r="AF454" s="77"/>
    </row>
    <row r="455" spans="32:32">
      <c r="AF455" s="77"/>
    </row>
    <row r="456" spans="32:32">
      <c r="AF456" s="77"/>
    </row>
    <row r="457" spans="32:32">
      <c r="AF457" s="77"/>
    </row>
    <row r="458" spans="32:32">
      <c r="AF458" s="77"/>
    </row>
    <row r="459" spans="32:32">
      <c r="AF459" s="77"/>
    </row>
    <row r="460" spans="32:32">
      <c r="AF460" s="77"/>
    </row>
    <row r="461" spans="32:32">
      <c r="AF461" s="77"/>
    </row>
    <row r="462" spans="32:32">
      <c r="AF462" s="77"/>
    </row>
    <row r="463" spans="32:32">
      <c r="AF463" s="77"/>
    </row>
    <row r="464" spans="32:32">
      <c r="AF464" s="77"/>
    </row>
    <row r="465" spans="32:32">
      <c r="AF465" s="77"/>
    </row>
    <row r="466" spans="32:32">
      <c r="AF466" s="77"/>
    </row>
    <row r="467" spans="32:32">
      <c r="AF467" s="77"/>
    </row>
    <row r="468" spans="32:32">
      <c r="AF468" s="77"/>
    </row>
    <row r="469" spans="32:32">
      <c r="AF469" s="77"/>
    </row>
    <row r="470" spans="32:32">
      <c r="AF470" s="77"/>
    </row>
    <row r="471" spans="32:32">
      <c r="AF471" s="77"/>
    </row>
    <row r="472" spans="32:32">
      <c r="AF472" s="77"/>
    </row>
    <row r="473" spans="32:32">
      <c r="AF473" s="77"/>
    </row>
    <row r="474" spans="32:32">
      <c r="AF474" s="77"/>
    </row>
    <row r="475" spans="32:32">
      <c r="AF475" s="77"/>
    </row>
    <row r="476" spans="32:32">
      <c r="AF476" s="77"/>
    </row>
    <row r="477" spans="32:32">
      <c r="AF477" s="77"/>
    </row>
    <row r="478" spans="32:32">
      <c r="AF478" s="77"/>
    </row>
    <row r="479" spans="32:32">
      <c r="AF479" s="77"/>
    </row>
    <row r="480" spans="32:32">
      <c r="AF480" s="77"/>
    </row>
    <row r="481" spans="32:32">
      <c r="AF481" s="77"/>
    </row>
    <row r="482" spans="32:32">
      <c r="AF482" s="77"/>
    </row>
    <row r="483" spans="32:32">
      <c r="AF483" s="77"/>
    </row>
    <row r="484" spans="32:32">
      <c r="AF484" s="77"/>
    </row>
    <row r="485" spans="32:32">
      <c r="AF485" s="77"/>
    </row>
    <row r="486" spans="32:32">
      <c r="AF486" s="77"/>
    </row>
    <row r="487" spans="32:32">
      <c r="AF487" s="77"/>
    </row>
    <row r="488" spans="32:32">
      <c r="AF488" s="77"/>
    </row>
    <row r="489" spans="32:32">
      <c r="AF489" s="77"/>
    </row>
    <row r="490" spans="32:32">
      <c r="AF490" s="77"/>
    </row>
    <row r="491" spans="32:32">
      <c r="AF491" s="77"/>
    </row>
    <row r="492" spans="32:32">
      <c r="AF492" s="77"/>
    </row>
    <row r="493" spans="32:32">
      <c r="AF493" s="77"/>
    </row>
    <row r="494" spans="32:32">
      <c r="AF494" s="77"/>
    </row>
    <row r="495" spans="32:32">
      <c r="AF495" s="77"/>
    </row>
    <row r="496" spans="32:32">
      <c r="AF496" s="77"/>
    </row>
    <row r="497" spans="32:32">
      <c r="AF497" s="77"/>
    </row>
    <row r="498" spans="32:32">
      <c r="AF498" s="77"/>
    </row>
    <row r="499" spans="32:32">
      <c r="AF499" s="77"/>
    </row>
    <row r="500" spans="32:32">
      <c r="AF500" s="77"/>
    </row>
    <row r="501" spans="32:32">
      <c r="AF501" s="77"/>
    </row>
    <row r="502" spans="32:32">
      <c r="AF502" s="77"/>
    </row>
    <row r="503" spans="32:32">
      <c r="AF503" s="77"/>
    </row>
    <row r="504" spans="32:32">
      <c r="AF504" s="77"/>
    </row>
    <row r="505" spans="32:32">
      <c r="AF505" s="77"/>
    </row>
    <row r="506" spans="32:32">
      <c r="AF506" s="77"/>
    </row>
    <row r="507" spans="32:32">
      <c r="AF507" s="77"/>
    </row>
    <row r="508" spans="32:32">
      <c r="AF508" s="77"/>
    </row>
    <row r="509" spans="32:32">
      <c r="AF509" s="77"/>
    </row>
    <row r="510" spans="32:32">
      <c r="AF510" s="77"/>
    </row>
    <row r="511" spans="32:32">
      <c r="AF511" s="77"/>
    </row>
    <row r="512" spans="32:32">
      <c r="AF512" s="77"/>
    </row>
    <row r="513" spans="32:32">
      <c r="AF513" s="77"/>
    </row>
    <row r="514" spans="32:32">
      <c r="AF514" s="77"/>
    </row>
    <row r="515" spans="32:32">
      <c r="AF515" s="77"/>
    </row>
    <row r="516" spans="32:32">
      <c r="AF516" s="77"/>
    </row>
    <row r="517" spans="32:32">
      <c r="AF517" s="77"/>
    </row>
    <row r="518" spans="32:32">
      <c r="AF518" s="77"/>
    </row>
    <row r="519" spans="32:32">
      <c r="AF519" s="77"/>
    </row>
    <row r="520" spans="32:32">
      <c r="AF520" s="77"/>
    </row>
    <row r="521" spans="32:32">
      <c r="AF521" s="77"/>
    </row>
    <row r="522" spans="32:32">
      <c r="AF522" s="77"/>
    </row>
    <row r="523" spans="32:32">
      <c r="AF523" s="77"/>
    </row>
    <row r="524" spans="32:32">
      <c r="AF524" s="77"/>
    </row>
    <row r="525" spans="32:32">
      <c r="AF525" s="77"/>
    </row>
    <row r="526" spans="32:32">
      <c r="AF526" s="77"/>
    </row>
    <row r="527" spans="32:32">
      <c r="AF527" s="77"/>
    </row>
    <row r="528" spans="32:32">
      <c r="AF528" s="77"/>
    </row>
    <row r="529" spans="32:32">
      <c r="AF529" s="77"/>
    </row>
    <row r="530" spans="32:32">
      <c r="AF530" s="77"/>
    </row>
    <row r="531" spans="32:32">
      <c r="AF531" s="77"/>
    </row>
    <row r="532" spans="32:32">
      <c r="AF532" s="77"/>
    </row>
    <row r="533" spans="32:32">
      <c r="AF533" s="77"/>
    </row>
    <row r="534" spans="32:32">
      <c r="AF534" s="77"/>
    </row>
    <row r="535" spans="32:32">
      <c r="AF535" s="77"/>
    </row>
    <row r="536" spans="32:32">
      <c r="AF536" s="77"/>
    </row>
    <row r="537" spans="32:32">
      <c r="AF537" s="77"/>
    </row>
    <row r="538" spans="32:32">
      <c r="AF538" s="77"/>
    </row>
    <row r="539" spans="32:32">
      <c r="AF539" s="77"/>
    </row>
    <row r="540" spans="32:32">
      <c r="AF540" s="77"/>
    </row>
    <row r="541" spans="32:32">
      <c r="AF541" s="77"/>
    </row>
    <row r="542" spans="32:32">
      <c r="AF542" s="77"/>
    </row>
    <row r="543" spans="32:32">
      <c r="AF543" s="77"/>
    </row>
    <row r="544" spans="32:32">
      <c r="AF544" s="77"/>
    </row>
    <row r="545" spans="32:32">
      <c r="AF545" s="77"/>
    </row>
    <row r="546" spans="32:32">
      <c r="AF546" s="77"/>
    </row>
    <row r="547" spans="32:32">
      <c r="AF547" s="77"/>
    </row>
    <row r="548" spans="32:32">
      <c r="AF548" s="77"/>
    </row>
    <row r="549" spans="32:32">
      <c r="AF549" s="77"/>
    </row>
    <row r="550" spans="32:32">
      <c r="AF550" s="77"/>
    </row>
    <row r="551" spans="32:32">
      <c r="AF551" s="77"/>
    </row>
    <row r="552" spans="32:32">
      <c r="AF552" s="77"/>
    </row>
    <row r="553" spans="32:32">
      <c r="AF553" s="77"/>
    </row>
    <row r="554" spans="32:32">
      <c r="AF554" s="77"/>
    </row>
    <row r="555" spans="32:32">
      <c r="AF555" s="77"/>
    </row>
    <row r="556" spans="32:32">
      <c r="AF556" s="77"/>
    </row>
    <row r="557" spans="32:32">
      <c r="AF557" s="77"/>
    </row>
    <row r="558" spans="32:32">
      <c r="AF558" s="77"/>
    </row>
    <row r="559" spans="32:32">
      <c r="AF559" s="77"/>
    </row>
    <row r="560" spans="32:32">
      <c r="AF560" s="77"/>
    </row>
    <row r="561" spans="32:32">
      <c r="AF561" s="77"/>
    </row>
    <row r="562" spans="32:32">
      <c r="AF562" s="77"/>
    </row>
    <row r="563" spans="32:32">
      <c r="AF563" s="77"/>
    </row>
    <row r="564" spans="32:32">
      <c r="AF564" s="77"/>
    </row>
    <row r="565" spans="32:32">
      <c r="AF565" s="77"/>
    </row>
    <row r="566" spans="32:32">
      <c r="AF566" s="77"/>
    </row>
    <row r="567" spans="32:32">
      <c r="AF567" s="77"/>
    </row>
    <row r="568" spans="32:32">
      <c r="AF568" s="77"/>
    </row>
    <row r="569" spans="32:32">
      <c r="AF569" s="77"/>
    </row>
    <row r="570" spans="32:32">
      <c r="AF570" s="77"/>
    </row>
    <row r="571" spans="32:32">
      <c r="AF571" s="77"/>
    </row>
    <row r="572" spans="32:32">
      <c r="AF572" s="77"/>
    </row>
    <row r="573" spans="32:32">
      <c r="AF573" s="77"/>
    </row>
    <row r="574" spans="32:32">
      <c r="AF574" s="77"/>
    </row>
    <row r="575" spans="32:32">
      <c r="AF575" s="77"/>
    </row>
    <row r="576" spans="32:32">
      <c r="AF576" s="77"/>
    </row>
    <row r="577" spans="32:32">
      <c r="AF577" s="77"/>
    </row>
    <row r="578" spans="32:32">
      <c r="AF578" s="77"/>
    </row>
    <row r="579" spans="32:32">
      <c r="AF579" s="77"/>
    </row>
    <row r="580" spans="32:32">
      <c r="AF580" s="77"/>
    </row>
    <row r="581" spans="32:32">
      <c r="AF581" s="77"/>
    </row>
    <row r="582" spans="32:32">
      <c r="AF582" s="77"/>
    </row>
    <row r="583" spans="32:32">
      <c r="AF583" s="77"/>
    </row>
    <row r="584" spans="32:32">
      <c r="AF584" s="77"/>
    </row>
    <row r="585" spans="32:32">
      <c r="AF585" s="77"/>
    </row>
    <row r="586" spans="32:32">
      <c r="AF586" s="77"/>
    </row>
    <row r="587" spans="32:32">
      <c r="AF587" s="77"/>
    </row>
    <row r="588" spans="32:32">
      <c r="AF588" s="77"/>
    </row>
    <row r="589" spans="32:32">
      <c r="AF589" s="77"/>
    </row>
    <row r="590" spans="32:32">
      <c r="AF590" s="77"/>
    </row>
    <row r="591" spans="32:32">
      <c r="AF591" s="77"/>
    </row>
    <row r="592" spans="32:32">
      <c r="AF592" s="77"/>
    </row>
    <row r="593" spans="32:32">
      <c r="AF593" s="77"/>
    </row>
    <row r="594" spans="32:32">
      <c r="AF594" s="77"/>
    </row>
    <row r="595" spans="32:32">
      <c r="AF595" s="77"/>
    </row>
    <row r="596" spans="32:32">
      <c r="AF596" s="77"/>
    </row>
    <row r="597" spans="32:32">
      <c r="AF597" s="77"/>
    </row>
    <row r="598" spans="32:32">
      <c r="AF598" s="77"/>
    </row>
    <row r="599" spans="32:32">
      <c r="AF599" s="77"/>
    </row>
    <row r="600" spans="32:32">
      <c r="AF600" s="77"/>
    </row>
    <row r="601" spans="32:32">
      <c r="AF601" s="77"/>
    </row>
    <row r="602" spans="32:32">
      <c r="AF602" s="77"/>
    </row>
    <row r="603" spans="32:32">
      <c r="AF603" s="77"/>
    </row>
    <row r="604" spans="32:32">
      <c r="AF604" s="77"/>
    </row>
    <row r="605" spans="32:32">
      <c r="AF605" s="77"/>
    </row>
    <row r="606" spans="32:32">
      <c r="AF606" s="77"/>
    </row>
    <row r="607" spans="32:32">
      <c r="AF607" s="77"/>
    </row>
    <row r="608" spans="32:32">
      <c r="AF608" s="77"/>
    </row>
    <row r="609" spans="32:32">
      <c r="AF609" s="77"/>
    </row>
    <row r="610" spans="32:32">
      <c r="AF610" s="77"/>
    </row>
    <row r="611" spans="32:32">
      <c r="AF611" s="77"/>
    </row>
    <row r="612" spans="32:32">
      <c r="AF612" s="77"/>
    </row>
    <row r="613" spans="32:32">
      <c r="AF613" s="77"/>
    </row>
    <row r="614" spans="32:32">
      <c r="AF614" s="77"/>
    </row>
    <row r="615" spans="32:32">
      <c r="AF615" s="77"/>
    </row>
    <row r="616" spans="32:32">
      <c r="AF616" s="77"/>
    </row>
    <row r="617" spans="32:32">
      <c r="AF617" s="77"/>
    </row>
    <row r="618" spans="32:32">
      <c r="AF618" s="77"/>
    </row>
    <row r="619" spans="32:32">
      <c r="AF619" s="77"/>
    </row>
    <row r="620" spans="32:32">
      <c r="AF620" s="77"/>
    </row>
    <row r="621" spans="32:32">
      <c r="AF621" s="77"/>
    </row>
    <row r="622" spans="32:32">
      <c r="AF622" s="77"/>
    </row>
    <row r="623" spans="32:32">
      <c r="AF623" s="77"/>
    </row>
    <row r="624" spans="32:32">
      <c r="AF624" s="77"/>
    </row>
    <row r="625" spans="32:32">
      <c r="AF625" s="77"/>
    </row>
    <row r="626" spans="32:32">
      <c r="AF626" s="77"/>
    </row>
    <row r="627" spans="32:32">
      <c r="AF627" s="77"/>
    </row>
    <row r="628" spans="32:32">
      <c r="AF628" s="77"/>
    </row>
    <row r="629" spans="32:32">
      <c r="AF629" s="77"/>
    </row>
    <row r="630" spans="32:32">
      <c r="AF630" s="77"/>
    </row>
    <row r="631" spans="32:32">
      <c r="AF631" s="77"/>
    </row>
    <row r="632" spans="32:32">
      <c r="AF632" s="77"/>
    </row>
    <row r="633" spans="32:32">
      <c r="AF633" s="77"/>
    </row>
    <row r="634" spans="32:32">
      <c r="AF634" s="77"/>
    </row>
    <row r="635" spans="32:32">
      <c r="AF635" s="77"/>
    </row>
    <row r="636" spans="32:32">
      <c r="AF636" s="77"/>
    </row>
    <row r="637" spans="32:32">
      <c r="AF637" s="77"/>
    </row>
    <row r="638" spans="32:32">
      <c r="AF638" s="77"/>
    </row>
    <row r="639" spans="32:32">
      <c r="AF639" s="77"/>
    </row>
    <row r="640" spans="32:32">
      <c r="AF640" s="77"/>
    </row>
    <row r="641" spans="32:32">
      <c r="AF641" s="77"/>
    </row>
    <row r="642" spans="32:32">
      <c r="AF642" s="77"/>
    </row>
    <row r="643" spans="32:32">
      <c r="AF643" s="77"/>
    </row>
    <row r="644" spans="32:32">
      <c r="AF644" s="77"/>
    </row>
    <row r="645" spans="32:32">
      <c r="AF645" s="77"/>
    </row>
    <row r="646" spans="32:32">
      <c r="AF646" s="77"/>
    </row>
    <row r="647" spans="32:32">
      <c r="AF647" s="77"/>
    </row>
    <row r="648" spans="32:32">
      <c r="AF648" s="77"/>
    </row>
    <row r="649" spans="32:32">
      <c r="AF649" s="77"/>
    </row>
    <row r="650" spans="32:32">
      <c r="AF650" s="77"/>
    </row>
    <row r="651" spans="32:32">
      <c r="AF651" s="77"/>
    </row>
    <row r="652" spans="32:32">
      <c r="AF652" s="77"/>
    </row>
    <row r="653" spans="32:32">
      <c r="AF653" s="77"/>
    </row>
    <row r="654" spans="32:32">
      <c r="AF654" s="77"/>
    </row>
    <row r="655" spans="32:32">
      <c r="AF655" s="77"/>
    </row>
    <row r="656" spans="32:32">
      <c r="AF656" s="77"/>
    </row>
    <row r="657" spans="32:32">
      <c r="AF657" s="77"/>
    </row>
    <row r="658" spans="32:32">
      <c r="AF658" s="77"/>
    </row>
    <row r="659" spans="32:32">
      <c r="AF659" s="77"/>
    </row>
    <row r="660" spans="32:32">
      <c r="AF660" s="77"/>
    </row>
    <row r="661" spans="32:32">
      <c r="AF661" s="77"/>
    </row>
    <row r="662" spans="32:32">
      <c r="AF662" s="77"/>
    </row>
    <row r="663" spans="32:32">
      <c r="AF663" s="77"/>
    </row>
    <row r="664" spans="32:32">
      <c r="AF664" s="77"/>
    </row>
    <row r="665" spans="32:32">
      <c r="AF665" s="77"/>
    </row>
    <row r="666" spans="32:32">
      <c r="AF666" s="77"/>
    </row>
    <row r="667" spans="32:32">
      <c r="AF667" s="77"/>
    </row>
    <row r="668" spans="32:32">
      <c r="AF668" s="77"/>
    </row>
    <row r="669" spans="32:32">
      <c r="AF669" s="77"/>
    </row>
    <row r="670" spans="32:32">
      <c r="AF670" s="77"/>
    </row>
    <row r="671" spans="32:32">
      <c r="AF671" s="77"/>
    </row>
    <row r="672" spans="32:32">
      <c r="AF672" s="77"/>
    </row>
    <row r="673" spans="32:32">
      <c r="AF673" s="77"/>
    </row>
    <row r="674" spans="32:32">
      <c r="AF674" s="77"/>
    </row>
    <row r="675" spans="32:32">
      <c r="AF675" s="77"/>
    </row>
    <row r="676" spans="32:32">
      <c r="AF676" s="77"/>
    </row>
    <row r="677" spans="32:32">
      <c r="AF677" s="77"/>
    </row>
    <row r="678" spans="32:32">
      <c r="AF678" s="77"/>
    </row>
    <row r="679" spans="32:32">
      <c r="AF679" s="77"/>
    </row>
    <row r="680" spans="32:32">
      <c r="AF680" s="77"/>
    </row>
    <row r="681" spans="32:32">
      <c r="AF681" s="77"/>
    </row>
    <row r="682" spans="32:32">
      <c r="AF682" s="77"/>
    </row>
    <row r="683" spans="32:32">
      <c r="AF683" s="77"/>
    </row>
    <row r="684" spans="32:32">
      <c r="AF684" s="77"/>
    </row>
    <row r="685" spans="32:32">
      <c r="AF685" s="77"/>
    </row>
    <row r="686" spans="32:32">
      <c r="AF686" s="77"/>
    </row>
    <row r="687" spans="32:32">
      <c r="AF687" s="77"/>
    </row>
    <row r="688" spans="32:32">
      <c r="AF688" s="77"/>
    </row>
  </sheetData>
  <sortState ref="C207:F217">
    <sortCondition descending="1" ref="C183"/>
  </sortState>
  <mergeCells count="21">
    <mergeCell ref="L180:L190"/>
    <mergeCell ref="B146:B156"/>
    <mergeCell ref="C146:C156"/>
    <mergeCell ref="F146:F156"/>
    <mergeCell ref="B157:B179"/>
    <mergeCell ref="C157:C179"/>
    <mergeCell ref="K146:K156"/>
    <mergeCell ref="B180:B190"/>
    <mergeCell ref="C180:C190"/>
    <mergeCell ref="F180:F190"/>
    <mergeCell ref="I180:I190"/>
    <mergeCell ref="K180:K190"/>
    <mergeCell ref="H146:H156"/>
    <mergeCell ref="L146:L156"/>
    <mergeCell ref="F157:F179"/>
    <mergeCell ref="D143:R143"/>
    <mergeCell ref="AC112:AD112"/>
    <mergeCell ref="O34:P34"/>
    <mergeCell ref="D22:P22"/>
    <mergeCell ref="D78:P78"/>
    <mergeCell ref="O59:P59"/>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p_a_IN_OUT</vt:lpstr>
      <vt:lpstr>p_a_DATI</vt:lpstr>
      <vt:lpstr>p_a_PROCEDURA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Windows</dc:creator>
  <cp:lastModifiedBy>gpm</cp:lastModifiedBy>
  <dcterms:created xsi:type="dcterms:W3CDTF">2011-05-26T12:46:52Z</dcterms:created>
  <dcterms:modified xsi:type="dcterms:W3CDTF">2013-12-10T15:44:23Z</dcterms:modified>
</cp:coreProperties>
</file>