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E:\_DIDATTICA\SECI F&amp;M\appello dicembre 2019\"/>
    </mc:Choice>
  </mc:AlternateContent>
  <bookViews>
    <workbookView xWindow="0" yWindow="0" windowWidth="28800" windowHeight="11100" tabRatio="654" activeTab="3"/>
  </bookViews>
  <sheets>
    <sheet name="ES_1" sheetId="22" r:id="rId1"/>
    <sheet name="ES_2" sheetId="23" r:id="rId2"/>
    <sheet name="ES_3" sheetId="24" r:id="rId3"/>
    <sheet name="ES_4" sheetId="27" r:id="rId4"/>
    <sheet name="ES_5" sheetId="29" r:id="rId5"/>
  </sheets>
  <calcPr calcId="162913"/>
</workbook>
</file>

<file path=xl/calcChain.xml><?xml version="1.0" encoding="utf-8"?>
<calcChain xmlns="http://schemas.openxmlformats.org/spreadsheetml/2006/main">
  <c r="D16" i="27" l="1"/>
  <c r="B17" i="29"/>
  <c r="B16" i="29"/>
  <c r="A14" i="29"/>
  <c r="C23" i="23"/>
  <c r="C22" i="23"/>
  <c r="C21" i="23"/>
  <c r="H46" i="24" l="1"/>
  <c r="I46" i="24" s="1"/>
  <c r="H45" i="24"/>
  <c r="H44" i="24"/>
  <c r="I44" i="24" s="1"/>
  <c r="G47" i="24"/>
  <c r="G46" i="24"/>
  <c r="G45" i="24"/>
  <c r="I45" i="24" s="1"/>
  <c r="G44" i="24"/>
  <c r="I40" i="24"/>
  <c r="G40" i="24"/>
  <c r="G39" i="24"/>
  <c r="I39" i="24" s="1"/>
  <c r="G38" i="24"/>
  <c r="I38" i="24" s="1"/>
  <c r="I41" i="24" s="1"/>
  <c r="G42" i="24" s="1"/>
  <c r="G36" i="24"/>
  <c r="I47" i="24" l="1"/>
  <c r="G49" i="24" s="1"/>
  <c r="E20" i="24" l="1"/>
  <c r="E25" i="24" s="1"/>
  <c r="E18" i="24"/>
  <c r="E23" i="24" l="1"/>
  <c r="E24" i="24"/>
  <c r="C9" i="27"/>
  <c r="C10" i="27"/>
  <c r="F18" i="24"/>
  <c r="D18" i="24"/>
  <c r="C18" i="24"/>
  <c r="C11" i="23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105" i="22"/>
  <c r="C106" i="22"/>
  <c r="C107" i="22"/>
  <c r="C108" i="22"/>
  <c r="C109" i="22"/>
  <c r="C110" i="22"/>
  <c r="C111" i="22"/>
  <c r="C112" i="22"/>
  <c r="C113" i="22"/>
  <c r="C114" i="22"/>
  <c r="C115" i="22"/>
  <c r="C116" i="22"/>
  <c r="C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6" i="22"/>
  <c r="B117" i="22"/>
  <c r="D17" i="27" l="1"/>
  <c r="D19" i="27" s="1"/>
  <c r="E17" i="27"/>
  <c r="E19" i="27" s="1"/>
  <c r="G7" i="22"/>
  <c r="G10" i="22" s="1"/>
  <c r="G8" i="22"/>
  <c r="F17" i="27"/>
  <c r="F19" i="27" s="1"/>
  <c r="F20" i="24"/>
  <c r="F25" i="24" s="1"/>
  <c r="C20" i="24"/>
  <c r="D20" i="24"/>
  <c r="E26" i="24"/>
  <c r="E18" i="27" l="1"/>
  <c r="D18" i="27"/>
  <c r="F18" i="27"/>
  <c r="D25" i="24"/>
  <c r="D24" i="24"/>
  <c r="D23" i="24"/>
  <c r="D26" i="24" s="1"/>
  <c r="F24" i="24"/>
  <c r="F23" i="24"/>
  <c r="F26" i="24" s="1"/>
  <c r="F28" i="24"/>
  <c r="C24" i="24"/>
  <c r="C23" i="24"/>
  <c r="C26" i="24" s="1"/>
  <c r="F27" i="24" s="1"/>
  <c r="C25" i="24"/>
  <c r="F31" i="24" l="1"/>
  <c r="F33" i="24" s="1"/>
</calcChain>
</file>

<file path=xl/sharedStrings.xml><?xml version="1.0" encoding="utf-8"?>
<sst xmlns="http://schemas.openxmlformats.org/spreadsheetml/2006/main" count="99" uniqueCount="93">
  <si>
    <t>Esercizio1</t>
  </si>
  <si>
    <t>Esercizio 4</t>
  </si>
  <si>
    <t>Esercizio 2</t>
  </si>
  <si>
    <t>Esercizio 3</t>
  </si>
  <si>
    <t>Esercizio 5</t>
  </si>
  <si>
    <t xml:space="preserve"> Attenzione a “leggere” bene la distribuzione di frequenza!</t>
  </si>
  <si>
    <t>Calcolare il rapporto di concentrazione.</t>
  </si>
  <si>
    <t xml:space="preserve">Dei 111 redditieri di cui all’esercizio 1, si sa che il redditiere che ha 100 euro vive nella zona A, </t>
  </si>
  <si>
    <t xml:space="preserve">quelli che hanno 10 euro vivono per metà nella zona A e per metà nella zona B, e quelli che </t>
  </si>
  <si>
    <t>hanno 1 euro vivono per metà nella zona B e metà nella zona C.</t>
  </si>
  <si>
    <t>Sulla base di queste informazioni</t>
  </si>
  <si>
    <t>calcolare l’intervallo di confidenza (al 95%) della media del reddito nella popolazione.</t>
  </si>
  <si>
    <t>calcolare i tre quartili Q1, Q2 (Me) e Q3.</t>
  </si>
  <si>
    <t>Calcolare il rapporto di correlazione e</t>
  </si>
  <si>
    <t xml:space="preserve">3.1 -    </t>
  </si>
  <si>
    <t xml:space="preserve">3.2 -  </t>
  </si>
  <si>
    <t xml:space="preserve">3.3 -  </t>
  </si>
  <si>
    <t>1 -</t>
  </si>
  <si>
    <t>4 -</t>
  </si>
  <si>
    <t>Costruire la distribuzione doppia di frequenza (per reddito e residenza),</t>
  </si>
  <si>
    <t xml:space="preserve"> indicando chiaramente le intestazioni di riga e di colonna.</t>
  </si>
  <si>
    <t>Commentare il risultato.</t>
  </si>
  <si>
    <t xml:space="preserve">Alla fine del 2015 il suo reddito era di 2900 euro. Determinare se il suo benessere economico </t>
  </si>
  <si>
    <t>è aumentato o diminuito (o rimasto invariato) tenendo presente che:</t>
  </si>
  <si>
    <t>la famiglia nel 2010 era composta da 3 persone e nel 2015 da 5</t>
  </si>
  <si>
    <t xml:space="preserve">-  </t>
  </si>
  <si>
    <t>dal 2010 al 2015 il numero indice dei prezzi annuale a base mobile è sempre stato 101,7</t>
  </si>
  <si>
    <t>la scala di equivalenza è pari a 0,6+0,2*N, dove N è il numero di componenti della famiglia</t>
  </si>
  <si>
    <t xml:space="preserve">Una famiglia, alla fine del 2010, aveva un reddito di 2000 euro. </t>
  </si>
  <si>
    <t>redditieri</t>
  </si>
  <si>
    <t>reddito</t>
  </si>
  <si>
    <t>Fi</t>
  </si>
  <si>
    <t>Qi</t>
  </si>
  <si>
    <t xml:space="preserve">R = </t>
  </si>
  <si>
    <t>somma FI</t>
  </si>
  <si>
    <t>somma Qi</t>
  </si>
  <si>
    <t xml:space="preserve">Q3 = </t>
  </si>
  <si>
    <t xml:space="preserve">Q1 = </t>
  </si>
  <si>
    <t xml:space="preserve">Q2 (Me) = </t>
  </si>
  <si>
    <t>B</t>
  </si>
  <si>
    <t>A</t>
  </si>
  <si>
    <t>zona</t>
  </si>
  <si>
    <t>tot</t>
  </si>
  <si>
    <t>medie</t>
  </si>
  <si>
    <t>var</t>
  </si>
  <si>
    <t>var tot</t>
  </si>
  <si>
    <t>var entro</t>
  </si>
  <si>
    <t>var tra</t>
  </si>
  <si>
    <t>z 0,05</t>
  </si>
  <si>
    <t>media camp=</t>
  </si>
  <si>
    <t>dev.st.c =</t>
  </si>
  <si>
    <t>raggio</t>
  </si>
  <si>
    <t>GDL</t>
  </si>
  <si>
    <t>N</t>
  </si>
  <si>
    <t>lim sup =</t>
  </si>
  <si>
    <t>lim inf =</t>
  </si>
  <si>
    <t>C</t>
  </si>
  <si>
    <t xml:space="preserve">rap corr2 = </t>
  </si>
  <si>
    <t xml:space="preserve">rap corr = </t>
  </si>
  <si>
    <t>VAR TOT</t>
  </si>
  <si>
    <t>Var A</t>
  </si>
  <si>
    <t>Var B</t>
  </si>
  <si>
    <t>Var C</t>
  </si>
  <si>
    <t>Gr A</t>
  </si>
  <si>
    <t>Gr B</t>
  </si>
  <si>
    <t>Gr C</t>
  </si>
  <si>
    <t>VAR ENTRO</t>
  </si>
  <si>
    <t>media A</t>
  </si>
  <si>
    <t>media B</t>
  </si>
  <si>
    <t>media C</t>
  </si>
  <si>
    <t>media gen</t>
  </si>
  <si>
    <t>VAR TRA</t>
  </si>
  <si>
    <t>Dalla distribuzione di frequenza si evince subito che i tre quartili stanno tutti al livello di reddito pari a 1</t>
  </si>
  <si>
    <t>redditi</t>
  </si>
  <si>
    <t>Se proprio si volesse verificare, si potrebbe guardare la colonna O qui accanto e calcolare</t>
  </si>
  <si>
    <t>Q1</t>
  </si>
  <si>
    <t>Q2</t>
  </si>
  <si>
    <t>Q3</t>
  </si>
  <si>
    <t>Se ogni anno i prezzi aumentano dell'1,7%, allora in 5 anni aumentano dell'8,8%</t>
  </si>
  <si>
    <t>infatti</t>
  </si>
  <si>
    <t>Il coefficiente di equivalenza delle due famiglie è, rispettivamente</t>
  </si>
  <si>
    <t>5 persone</t>
  </si>
  <si>
    <t>3 persone</t>
  </si>
  <si>
    <t>pertanto, se "porto" i 2000 euro dall'anno 2010 al 2015 e poi da 3 persone a 5 persone…</t>
  </si>
  <si>
    <r>
      <t>2000·</t>
    </r>
    <r>
      <rPr>
        <vertAlign val="subscript"/>
        <sz val="14"/>
        <rFont val="Arial"/>
        <family val="2"/>
      </rPr>
      <t>2010</t>
    </r>
    <r>
      <rPr>
        <sz val="14"/>
        <rFont val="Arial"/>
        <family val="2"/>
      </rPr>
      <t>I</t>
    </r>
    <r>
      <rPr>
        <vertAlign val="subscript"/>
        <sz val="14"/>
        <rFont val="Arial"/>
        <family val="2"/>
      </rPr>
      <t>2015</t>
    </r>
    <r>
      <rPr>
        <sz val="14"/>
        <rFont val="Arial"/>
        <family val="2"/>
      </rPr>
      <t>·</t>
    </r>
    <r>
      <rPr>
        <vertAlign val="subscript"/>
        <sz val="14"/>
        <rFont val="Arial"/>
        <family val="2"/>
      </rPr>
      <t>3</t>
    </r>
    <r>
      <rPr>
        <sz val="14"/>
        <rFont val="Arial"/>
        <family val="2"/>
      </rPr>
      <t>CE</t>
    </r>
    <r>
      <rPr>
        <vertAlign val="subscript"/>
        <sz val="14"/>
        <rFont val="Arial"/>
        <family val="2"/>
      </rPr>
      <t>5</t>
    </r>
    <r>
      <rPr>
        <sz val="14"/>
        <rFont val="Arial"/>
        <family val="2"/>
      </rPr>
      <t>=2000·</t>
    </r>
    <r>
      <rPr>
        <vertAlign val="subscript"/>
        <sz val="14"/>
        <rFont val="Arial"/>
        <family val="2"/>
      </rPr>
      <t>2010</t>
    </r>
    <r>
      <rPr>
        <sz val="14"/>
        <rFont val="Arial"/>
        <family val="2"/>
      </rPr>
      <t>I</t>
    </r>
    <r>
      <rPr>
        <vertAlign val="subscript"/>
        <sz val="14"/>
        <rFont val="Arial"/>
        <family val="2"/>
      </rPr>
      <t>2015</t>
    </r>
    <r>
      <rPr>
        <sz val="14"/>
        <rFont val="Arial"/>
        <family val="2"/>
      </rPr>
      <t>·(</t>
    </r>
    <r>
      <rPr>
        <vertAlign val="subscript"/>
        <sz val="14"/>
        <rFont val="Arial"/>
        <family val="2"/>
      </rPr>
      <t>2</t>
    </r>
    <r>
      <rPr>
        <sz val="14"/>
        <rFont val="Arial"/>
        <family val="2"/>
      </rPr>
      <t>CE</t>
    </r>
    <r>
      <rPr>
        <vertAlign val="subscript"/>
        <sz val="14"/>
        <rFont val="Arial"/>
        <family val="2"/>
      </rPr>
      <t>5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2</t>
    </r>
    <r>
      <rPr>
        <sz val="14"/>
        <rFont val="Arial"/>
        <family val="2"/>
      </rPr>
      <t>CE</t>
    </r>
    <r>
      <rPr>
        <vertAlign val="subscript"/>
        <sz val="14"/>
        <rFont val="Arial"/>
        <family val="2"/>
      </rPr>
      <t>3</t>
    </r>
    <r>
      <rPr>
        <sz val="14"/>
        <rFont val="Arial"/>
        <family val="2"/>
      </rPr>
      <t>)=2000·1,088·1,333=2901,17</t>
    </r>
  </si>
  <si>
    <t>quindi 2000 per tre persone nel 2010 sono equivalenti a 2901 per 5 persone nel 2015</t>
  </si>
  <si>
    <t>Dato che le 5 persone nel 2015 hanno "solo" 2901, "stanno leggerissamente peggio" rispèetto alle tre persone del 2010</t>
  </si>
  <si>
    <t>t 0,05 (sulle tavole)</t>
  </si>
  <si>
    <t>In gruppo di 111 redditieri, uno ha 100 euro, 10 hanno 10 euro, e 100 hanno 1 euro.</t>
  </si>
  <si>
    <t>Scrivere in forma tabellare la corrispondente distribuzione  di frequenza e, in base ad essa,</t>
  </si>
  <si>
    <t xml:space="preserve">Considerando questi redditieri come un campione casuale estratto da una popolazione, </t>
  </si>
  <si>
    <t>Se vogliamo "usare le tavole", sappiamo che per gdl oltre 100, sulla tavola della t non ci sono i valori corrispondenti, In questo caso si possono usare i valori della t con 100 gdl oppure usare la z (il risultato finale è molto simile)</t>
  </si>
  <si>
    <t>t 0,05 (valori esatti usando le formule di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</si>
</sst>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"/>
    <numFmt numFmtId="166" formatCode="0.00000"/>
    <numFmt numFmtId="167" formatCode="0.00000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theme="1" tint="0.499984740745262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vertAlign val="subscript"/>
      <sz val="14"/>
      <name val="Arial"/>
      <family val="2"/>
    </font>
    <font>
      <b/>
      <i/>
      <sz val="12"/>
      <color rgb="FFFF0000"/>
      <name val="Arial"/>
      <family val="2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2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right" vertical="center" wrapText="1"/>
    </xf>
    <xf numFmtId="2" fontId="2" fillId="0" borderId="0" xfId="0" quotePrefix="1" applyNumberFormat="1" applyFont="1" applyAlignment="1">
      <alignment horizontal="right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9" fillId="2" borderId="0" xfId="0" applyFont="1" applyFill="1" applyAlignment="1">
      <alignment horizontal="right"/>
    </xf>
    <xf numFmtId="164" fontId="9" fillId="2" borderId="0" xfId="0" applyNumberFormat="1" applyFont="1" applyFill="1"/>
    <xf numFmtId="1" fontId="9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0" fillId="0" borderId="0" xfId="0" applyFont="1"/>
    <xf numFmtId="164" fontId="9" fillId="2" borderId="0" xfId="0" applyNumberFormat="1" applyFont="1" applyFill="1" applyAlignment="1">
      <alignment horizontal="center"/>
    </xf>
    <xf numFmtId="0" fontId="0" fillId="2" borderId="0" xfId="0" applyFill="1"/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/>
    <xf numFmtId="0" fontId="10" fillId="3" borderId="0" xfId="0" applyFont="1" applyFill="1"/>
    <xf numFmtId="164" fontId="10" fillId="3" borderId="0" xfId="0" applyNumberFormat="1" applyFont="1" applyFill="1"/>
    <xf numFmtId="167" fontId="0" fillId="0" borderId="0" xfId="0" applyNumberFormat="1"/>
    <xf numFmtId="0" fontId="0" fillId="4" borderId="0" xfId="0" applyFill="1"/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7" fontId="9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e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219075</xdr:colOff>
          <xdr:row>0</xdr:row>
          <xdr:rowOff>0</xdr:rowOff>
        </xdr:from>
        <xdr:to>
          <xdr:col>9</xdr:col>
          <xdr:colOff>0</xdr:colOff>
          <xdr:row>0</xdr:row>
          <xdr:rowOff>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0</xdr:row>
      <xdr:rowOff>0</xdr:rowOff>
    </xdr:from>
    <xdr:to>
      <xdr:col>5</xdr:col>
      <xdr:colOff>304800</xdr:colOff>
      <xdr:row>0</xdr:row>
      <xdr:rowOff>0</xdr:rowOff>
    </xdr:to>
    <xdr:pic>
      <xdr:nvPicPr>
        <xdr:cNvPr id="61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0</xdr:rowOff>
        </xdr:from>
        <xdr:to>
          <xdr:col>5</xdr:col>
          <xdr:colOff>361950</xdr:colOff>
          <xdr:row>0</xdr:row>
          <xdr:rowOff>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3</xdr:col>
          <xdr:colOff>400050</xdr:colOff>
          <xdr:row>0</xdr:row>
          <xdr:rowOff>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3</xdr:col>
          <xdr:colOff>333375</xdr:colOff>
          <xdr:row>0</xdr:row>
          <xdr:rowOff>0</xdr:rowOff>
        </xdr:to>
        <xdr:sp macro="" textlink="">
          <xdr:nvSpPr>
            <xdr:cNvPr id="6150" name="Object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58" name="Line 8"/>
        <xdr:cNvSpPr>
          <a:spLocks noChangeShapeType="1"/>
        </xdr:cNvSpPr>
      </xdr:nvSpPr>
      <xdr:spPr bwMode="auto">
        <a:xfrm>
          <a:off x="2171700" y="485775"/>
          <a:ext cx="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6159" name="Line 11"/>
        <xdr:cNvSpPr>
          <a:spLocks noChangeShapeType="1"/>
        </xdr:cNvSpPr>
      </xdr:nvSpPr>
      <xdr:spPr bwMode="auto">
        <a:xfrm>
          <a:off x="3181350" y="485775"/>
          <a:ext cx="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2.bin"/><Relationship Id="rId9" Type="http://schemas.openxmlformats.org/officeDocument/2006/relationships/image" Target="../media/image4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117"/>
  <sheetViews>
    <sheetView workbookViewId="0">
      <selection sqref="A1:A3"/>
    </sheetView>
  </sheetViews>
  <sheetFormatPr defaultRowHeight="12.75" x14ac:dyDescent="0.2"/>
  <cols>
    <col min="1" max="1" width="8.140625" bestFit="1" customWidth="1"/>
    <col min="7" max="7" width="9.85546875" bestFit="1" customWidth="1"/>
    <col min="9" max="9" width="9.85546875" bestFit="1" customWidth="1"/>
    <col min="12" max="12" width="9.85546875" customWidth="1"/>
  </cols>
  <sheetData>
    <row r="1" spans="1:8" ht="15" x14ac:dyDescent="0.2">
      <c r="A1" s="52" t="s">
        <v>0</v>
      </c>
      <c r="B1" s="5"/>
      <c r="C1" s="1"/>
      <c r="D1" s="1"/>
      <c r="E1" s="1"/>
      <c r="F1" s="1"/>
      <c r="G1" s="1"/>
      <c r="H1" s="1"/>
    </row>
    <row r="2" spans="1:8" ht="15.75" x14ac:dyDescent="0.2">
      <c r="A2" s="53" t="s">
        <v>88</v>
      </c>
      <c r="B2" s="2"/>
      <c r="C2" s="2"/>
      <c r="D2" s="2"/>
      <c r="E2" s="2"/>
      <c r="F2" s="2"/>
      <c r="G2" s="2"/>
      <c r="H2" s="1"/>
    </row>
    <row r="3" spans="1:8" ht="15.75" x14ac:dyDescent="0.2">
      <c r="A3" s="13" t="s">
        <v>17</v>
      </c>
      <c r="B3" s="6" t="s">
        <v>6</v>
      </c>
      <c r="C3" s="3"/>
      <c r="D3" s="3"/>
      <c r="E3" s="2"/>
      <c r="F3" s="2"/>
      <c r="G3" s="2"/>
      <c r="H3" s="1"/>
    </row>
    <row r="5" spans="1:8" x14ac:dyDescent="0.2">
      <c r="C5" t="s">
        <v>31</v>
      </c>
      <c r="D5" t="s">
        <v>32</v>
      </c>
    </row>
    <row r="6" spans="1:8" x14ac:dyDescent="0.2">
      <c r="A6">
        <v>1</v>
      </c>
      <c r="B6">
        <v>1</v>
      </c>
      <c r="C6" s="16">
        <f>A6/111</f>
        <v>9.0090090090090089E-3</v>
      </c>
      <c r="D6" s="16">
        <f>SUM(B$6:B6)/300</f>
        <v>3.3333333333333335E-3</v>
      </c>
    </row>
    <row r="7" spans="1:8" x14ac:dyDescent="0.2">
      <c r="A7">
        <v>2</v>
      </c>
      <c r="B7">
        <v>1</v>
      </c>
      <c r="C7" s="16">
        <f t="shared" ref="C7:C70" si="0">A7/111</f>
        <v>1.8018018018018018E-2</v>
      </c>
      <c r="D7" s="16">
        <f>SUM(B$6:B7)/300</f>
        <v>6.6666666666666671E-3</v>
      </c>
      <c r="F7" t="s">
        <v>34</v>
      </c>
      <c r="G7" s="16">
        <f>SUM(C6:C115)</f>
        <v>55</v>
      </c>
    </row>
    <row r="8" spans="1:8" x14ac:dyDescent="0.2">
      <c r="A8">
        <v>3</v>
      </c>
      <c r="B8">
        <v>1</v>
      </c>
      <c r="C8" s="16">
        <f t="shared" si="0"/>
        <v>2.7027027027027029E-2</v>
      </c>
      <c r="D8" s="16">
        <f>SUM(B$6:B8)/300</f>
        <v>0.01</v>
      </c>
      <c r="F8" t="s">
        <v>35</v>
      </c>
      <c r="G8" s="16">
        <f>SUM(D6:D115)</f>
        <v>22</v>
      </c>
    </row>
    <row r="9" spans="1:8" x14ac:dyDescent="0.2">
      <c r="A9">
        <v>4</v>
      </c>
      <c r="B9">
        <v>1</v>
      </c>
      <c r="C9" s="16">
        <f t="shared" si="0"/>
        <v>3.6036036036036036E-2</v>
      </c>
      <c r="D9" s="16">
        <f>SUM(B$6:B9)/300</f>
        <v>1.3333333333333334E-2</v>
      </c>
    </row>
    <row r="10" spans="1:8" ht="18" x14ac:dyDescent="0.25">
      <c r="A10">
        <v>5</v>
      </c>
      <c r="B10">
        <v>1</v>
      </c>
      <c r="C10" s="16">
        <f t="shared" si="0"/>
        <v>4.5045045045045043E-2</v>
      </c>
      <c r="D10" s="16">
        <f>SUM(B$6:B10)/300</f>
        <v>1.6666666666666666E-2</v>
      </c>
      <c r="F10" s="18" t="s">
        <v>33</v>
      </c>
      <c r="G10" s="19">
        <f>1-G8/G7</f>
        <v>0.6</v>
      </c>
    </row>
    <row r="11" spans="1:8" x14ac:dyDescent="0.2">
      <c r="A11">
        <v>6</v>
      </c>
      <c r="B11">
        <v>1</v>
      </c>
      <c r="C11" s="16">
        <f t="shared" si="0"/>
        <v>5.4054054054054057E-2</v>
      </c>
      <c r="D11" s="16">
        <f>SUM(B$6:B11)/300</f>
        <v>0.02</v>
      </c>
    </row>
    <row r="12" spans="1:8" x14ac:dyDescent="0.2">
      <c r="A12">
        <v>7</v>
      </c>
      <c r="B12">
        <v>1</v>
      </c>
      <c r="C12" s="16">
        <f t="shared" si="0"/>
        <v>6.3063063063063057E-2</v>
      </c>
      <c r="D12" s="16">
        <f>SUM(B$6:B12)/300</f>
        <v>2.3333333333333334E-2</v>
      </c>
    </row>
    <row r="13" spans="1:8" x14ac:dyDescent="0.2">
      <c r="A13">
        <v>8</v>
      </c>
      <c r="B13">
        <v>1</v>
      </c>
      <c r="C13" s="16">
        <f t="shared" si="0"/>
        <v>7.2072072072072071E-2</v>
      </c>
      <c r="D13" s="16">
        <f>SUM(B$6:B13)/300</f>
        <v>2.6666666666666668E-2</v>
      </c>
    </row>
    <row r="14" spans="1:8" x14ac:dyDescent="0.2">
      <c r="A14">
        <v>9</v>
      </c>
      <c r="B14">
        <v>1</v>
      </c>
      <c r="C14" s="16">
        <f t="shared" si="0"/>
        <v>8.1081081081081086E-2</v>
      </c>
      <c r="D14" s="16">
        <f>SUM(B$6:B14)/300</f>
        <v>0.03</v>
      </c>
    </row>
    <row r="15" spans="1:8" x14ac:dyDescent="0.2">
      <c r="A15">
        <v>10</v>
      </c>
      <c r="B15">
        <v>1</v>
      </c>
      <c r="C15" s="16">
        <f t="shared" si="0"/>
        <v>9.0090090090090086E-2</v>
      </c>
      <c r="D15" s="16">
        <f>SUM(B$6:B15)/300</f>
        <v>3.3333333333333333E-2</v>
      </c>
    </row>
    <row r="16" spans="1:8" x14ac:dyDescent="0.2">
      <c r="A16">
        <v>11</v>
      </c>
      <c r="B16">
        <v>1</v>
      </c>
      <c r="C16" s="16">
        <f t="shared" si="0"/>
        <v>9.90990990990991E-2</v>
      </c>
      <c r="D16" s="16">
        <f>SUM(B$6:B16)/300</f>
        <v>3.6666666666666667E-2</v>
      </c>
    </row>
    <row r="17" spans="1:4" x14ac:dyDescent="0.2">
      <c r="A17">
        <v>12</v>
      </c>
      <c r="B17">
        <v>1</v>
      </c>
      <c r="C17" s="16">
        <f t="shared" si="0"/>
        <v>0.10810810810810811</v>
      </c>
      <c r="D17" s="16">
        <f>SUM(B$6:B17)/300</f>
        <v>0.04</v>
      </c>
    </row>
    <row r="18" spans="1:4" x14ac:dyDescent="0.2">
      <c r="A18">
        <v>13</v>
      </c>
      <c r="B18">
        <v>1</v>
      </c>
      <c r="C18" s="16">
        <f t="shared" si="0"/>
        <v>0.11711711711711711</v>
      </c>
      <c r="D18" s="16">
        <f>SUM(B$6:B18)/300</f>
        <v>4.3333333333333335E-2</v>
      </c>
    </row>
    <row r="19" spans="1:4" x14ac:dyDescent="0.2">
      <c r="A19">
        <v>14</v>
      </c>
      <c r="B19">
        <v>1</v>
      </c>
      <c r="C19" s="16">
        <f t="shared" si="0"/>
        <v>0.12612612612612611</v>
      </c>
      <c r="D19" s="16">
        <f>SUM(B$6:B19)/300</f>
        <v>4.6666666666666669E-2</v>
      </c>
    </row>
    <row r="20" spans="1:4" x14ac:dyDescent="0.2">
      <c r="A20">
        <v>15</v>
      </c>
      <c r="B20">
        <v>1</v>
      </c>
      <c r="C20" s="16">
        <f t="shared" si="0"/>
        <v>0.13513513513513514</v>
      </c>
      <c r="D20" s="16">
        <f>SUM(B$6:B20)/300</f>
        <v>0.05</v>
      </c>
    </row>
    <row r="21" spans="1:4" x14ac:dyDescent="0.2">
      <c r="A21">
        <v>16</v>
      </c>
      <c r="B21">
        <v>1</v>
      </c>
      <c r="C21" s="16">
        <f t="shared" si="0"/>
        <v>0.14414414414414414</v>
      </c>
      <c r="D21" s="16">
        <f>SUM(B$6:B21)/300</f>
        <v>5.3333333333333337E-2</v>
      </c>
    </row>
    <row r="22" spans="1:4" x14ac:dyDescent="0.2">
      <c r="A22">
        <v>17</v>
      </c>
      <c r="B22">
        <v>1</v>
      </c>
      <c r="C22" s="16">
        <f t="shared" si="0"/>
        <v>0.15315315315315314</v>
      </c>
      <c r="D22" s="16">
        <f>SUM(B$6:B22)/300</f>
        <v>5.6666666666666664E-2</v>
      </c>
    </row>
    <row r="23" spans="1:4" x14ac:dyDescent="0.2">
      <c r="A23">
        <v>18</v>
      </c>
      <c r="B23">
        <v>1</v>
      </c>
      <c r="C23" s="16">
        <f t="shared" si="0"/>
        <v>0.16216216216216217</v>
      </c>
      <c r="D23" s="16">
        <f>SUM(B$6:B23)/300</f>
        <v>0.06</v>
      </c>
    </row>
    <row r="24" spans="1:4" x14ac:dyDescent="0.2">
      <c r="A24">
        <v>19</v>
      </c>
      <c r="B24">
        <v>1</v>
      </c>
      <c r="C24" s="16">
        <f t="shared" si="0"/>
        <v>0.17117117117117117</v>
      </c>
      <c r="D24" s="16">
        <f>SUM(B$6:B24)/300</f>
        <v>6.3333333333333339E-2</v>
      </c>
    </row>
    <row r="25" spans="1:4" x14ac:dyDescent="0.2">
      <c r="A25">
        <v>20</v>
      </c>
      <c r="B25">
        <v>1</v>
      </c>
      <c r="C25" s="16">
        <f t="shared" si="0"/>
        <v>0.18018018018018017</v>
      </c>
      <c r="D25" s="16">
        <f>SUM(B$6:B25)/300</f>
        <v>6.6666666666666666E-2</v>
      </c>
    </row>
    <row r="26" spans="1:4" x14ac:dyDescent="0.2">
      <c r="A26">
        <v>21</v>
      </c>
      <c r="B26">
        <v>1</v>
      </c>
      <c r="C26" s="16">
        <f t="shared" si="0"/>
        <v>0.1891891891891892</v>
      </c>
      <c r="D26" s="16">
        <f>SUM(B$6:B26)/300</f>
        <v>7.0000000000000007E-2</v>
      </c>
    </row>
    <row r="27" spans="1:4" x14ac:dyDescent="0.2">
      <c r="A27">
        <v>22</v>
      </c>
      <c r="B27">
        <v>1</v>
      </c>
      <c r="C27" s="16">
        <f t="shared" si="0"/>
        <v>0.1981981981981982</v>
      </c>
      <c r="D27" s="16">
        <f>SUM(B$6:B27)/300</f>
        <v>7.3333333333333334E-2</v>
      </c>
    </row>
    <row r="28" spans="1:4" x14ac:dyDescent="0.2">
      <c r="A28">
        <v>23</v>
      </c>
      <c r="B28">
        <v>1</v>
      </c>
      <c r="C28" s="16">
        <f t="shared" si="0"/>
        <v>0.2072072072072072</v>
      </c>
      <c r="D28" s="16">
        <f>SUM(B$6:B28)/300</f>
        <v>7.6666666666666661E-2</v>
      </c>
    </row>
    <row r="29" spans="1:4" x14ac:dyDescent="0.2">
      <c r="A29">
        <v>24</v>
      </c>
      <c r="B29">
        <v>1</v>
      </c>
      <c r="C29" s="16">
        <f t="shared" si="0"/>
        <v>0.21621621621621623</v>
      </c>
      <c r="D29" s="16">
        <f>SUM(B$6:B29)/300</f>
        <v>0.08</v>
      </c>
    </row>
    <row r="30" spans="1:4" x14ac:dyDescent="0.2">
      <c r="A30">
        <v>25</v>
      </c>
      <c r="B30">
        <v>1</v>
      </c>
      <c r="C30" s="16">
        <f t="shared" si="0"/>
        <v>0.22522522522522523</v>
      </c>
      <c r="D30" s="16">
        <f>SUM(B$6:B30)/300</f>
        <v>8.3333333333333329E-2</v>
      </c>
    </row>
    <row r="31" spans="1:4" x14ac:dyDescent="0.2">
      <c r="A31">
        <v>26</v>
      </c>
      <c r="B31">
        <v>1</v>
      </c>
      <c r="C31" s="16">
        <f t="shared" si="0"/>
        <v>0.23423423423423423</v>
      </c>
      <c r="D31" s="16">
        <f>SUM(B$6:B31)/300</f>
        <v>8.666666666666667E-2</v>
      </c>
    </row>
    <row r="32" spans="1:4" x14ac:dyDescent="0.2">
      <c r="A32">
        <v>27</v>
      </c>
      <c r="B32">
        <v>1</v>
      </c>
      <c r="C32" s="16">
        <f t="shared" si="0"/>
        <v>0.24324324324324326</v>
      </c>
      <c r="D32" s="16">
        <f>SUM(B$6:B32)/300</f>
        <v>0.09</v>
      </c>
    </row>
    <row r="33" spans="1:4" x14ac:dyDescent="0.2">
      <c r="A33">
        <v>28</v>
      </c>
      <c r="B33">
        <v>1</v>
      </c>
      <c r="C33" s="16">
        <f t="shared" si="0"/>
        <v>0.25225225225225223</v>
      </c>
      <c r="D33" s="16">
        <f>SUM(B$6:B33)/300</f>
        <v>9.3333333333333338E-2</v>
      </c>
    </row>
    <row r="34" spans="1:4" x14ac:dyDescent="0.2">
      <c r="A34">
        <v>29</v>
      </c>
      <c r="B34">
        <v>1</v>
      </c>
      <c r="C34" s="16">
        <f t="shared" si="0"/>
        <v>0.26126126126126126</v>
      </c>
      <c r="D34" s="16">
        <f>SUM(B$6:B34)/300</f>
        <v>9.6666666666666665E-2</v>
      </c>
    </row>
    <row r="35" spans="1:4" x14ac:dyDescent="0.2">
      <c r="A35">
        <v>30</v>
      </c>
      <c r="B35">
        <v>1</v>
      </c>
      <c r="C35" s="16">
        <f t="shared" si="0"/>
        <v>0.27027027027027029</v>
      </c>
      <c r="D35" s="16">
        <f>SUM(B$6:B35)/300</f>
        <v>0.1</v>
      </c>
    </row>
    <row r="36" spans="1:4" x14ac:dyDescent="0.2">
      <c r="A36">
        <v>31</v>
      </c>
      <c r="B36">
        <v>1</v>
      </c>
      <c r="C36" s="16">
        <f t="shared" si="0"/>
        <v>0.27927927927927926</v>
      </c>
      <c r="D36" s="16">
        <f>SUM(B$6:B36)/300</f>
        <v>0.10333333333333333</v>
      </c>
    </row>
    <row r="37" spans="1:4" x14ac:dyDescent="0.2">
      <c r="A37">
        <v>32</v>
      </c>
      <c r="B37">
        <v>1</v>
      </c>
      <c r="C37" s="16">
        <f t="shared" si="0"/>
        <v>0.28828828828828829</v>
      </c>
      <c r="D37" s="16">
        <f>SUM(B$6:B37)/300</f>
        <v>0.10666666666666667</v>
      </c>
    </row>
    <row r="38" spans="1:4" x14ac:dyDescent="0.2">
      <c r="A38">
        <v>33</v>
      </c>
      <c r="B38">
        <v>1</v>
      </c>
      <c r="C38" s="16">
        <f t="shared" si="0"/>
        <v>0.29729729729729731</v>
      </c>
      <c r="D38" s="16">
        <f>SUM(B$6:B38)/300</f>
        <v>0.11</v>
      </c>
    </row>
    <row r="39" spans="1:4" x14ac:dyDescent="0.2">
      <c r="A39">
        <v>34</v>
      </c>
      <c r="B39">
        <v>1</v>
      </c>
      <c r="C39" s="16">
        <f t="shared" si="0"/>
        <v>0.30630630630630629</v>
      </c>
      <c r="D39" s="16">
        <f>SUM(B$6:B39)/300</f>
        <v>0.11333333333333333</v>
      </c>
    </row>
    <row r="40" spans="1:4" x14ac:dyDescent="0.2">
      <c r="A40">
        <v>35</v>
      </c>
      <c r="B40">
        <v>1</v>
      </c>
      <c r="C40" s="16">
        <f t="shared" si="0"/>
        <v>0.31531531531531531</v>
      </c>
      <c r="D40" s="16">
        <f>SUM(B$6:B40)/300</f>
        <v>0.11666666666666667</v>
      </c>
    </row>
    <row r="41" spans="1:4" x14ac:dyDescent="0.2">
      <c r="A41">
        <v>36</v>
      </c>
      <c r="B41">
        <v>1</v>
      </c>
      <c r="C41" s="16">
        <f t="shared" si="0"/>
        <v>0.32432432432432434</v>
      </c>
      <c r="D41" s="16">
        <f>SUM(B$6:B41)/300</f>
        <v>0.12</v>
      </c>
    </row>
    <row r="42" spans="1:4" x14ac:dyDescent="0.2">
      <c r="A42">
        <v>37</v>
      </c>
      <c r="B42">
        <v>1</v>
      </c>
      <c r="C42" s="16">
        <f t="shared" si="0"/>
        <v>0.33333333333333331</v>
      </c>
      <c r="D42" s="16">
        <f>SUM(B$6:B42)/300</f>
        <v>0.12333333333333334</v>
      </c>
    </row>
    <row r="43" spans="1:4" x14ac:dyDescent="0.2">
      <c r="A43">
        <v>38</v>
      </c>
      <c r="B43">
        <v>1</v>
      </c>
      <c r="C43" s="16">
        <f t="shared" si="0"/>
        <v>0.34234234234234234</v>
      </c>
      <c r="D43" s="16">
        <f>SUM(B$6:B43)/300</f>
        <v>0.12666666666666668</v>
      </c>
    </row>
    <row r="44" spans="1:4" x14ac:dyDescent="0.2">
      <c r="A44">
        <v>39</v>
      </c>
      <c r="B44">
        <v>1</v>
      </c>
      <c r="C44" s="16">
        <f t="shared" si="0"/>
        <v>0.35135135135135137</v>
      </c>
      <c r="D44" s="16">
        <f>SUM(B$6:B44)/300</f>
        <v>0.13</v>
      </c>
    </row>
    <row r="45" spans="1:4" x14ac:dyDescent="0.2">
      <c r="A45">
        <v>40</v>
      </c>
      <c r="B45">
        <v>1</v>
      </c>
      <c r="C45" s="16">
        <f t="shared" si="0"/>
        <v>0.36036036036036034</v>
      </c>
      <c r="D45" s="16">
        <f>SUM(B$6:B45)/300</f>
        <v>0.13333333333333333</v>
      </c>
    </row>
    <row r="46" spans="1:4" x14ac:dyDescent="0.2">
      <c r="A46">
        <v>41</v>
      </c>
      <c r="B46">
        <v>1</v>
      </c>
      <c r="C46" s="16">
        <f t="shared" si="0"/>
        <v>0.36936936936936937</v>
      </c>
      <c r="D46" s="16">
        <f>SUM(B$6:B46)/300</f>
        <v>0.13666666666666666</v>
      </c>
    </row>
    <row r="47" spans="1:4" x14ac:dyDescent="0.2">
      <c r="A47">
        <v>42</v>
      </c>
      <c r="B47">
        <v>1</v>
      </c>
      <c r="C47" s="16">
        <f t="shared" si="0"/>
        <v>0.3783783783783784</v>
      </c>
      <c r="D47" s="16">
        <f>SUM(B$6:B47)/300</f>
        <v>0.14000000000000001</v>
      </c>
    </row>
    <row r="48" spans="1:4" x14ac:dyDescent="0.2">
      <c r="A48">
        <v>43</v>
      </c>
      <c r="B48">
        <v>1</v>
      </c>
      <c r="C48" s="16">
        <f t="shared" si="0"/>
        <v>0.38738738738738737</v>
      </c>
      <c r="D48" s="16">
        <f>SUM(B$6:B48)/300</f>
        <v>0.14333333333333334</v>
      </c>
    </row>
    <row r="49" spans="1:4" x14ac:dyDescent="0.2">
      <c r="A49">
        <v>44</v>
      </c>
      <c r="B49">
        <v>1</v>
      </c>
      <c r="C49" s="16">
        <f t="shared" si="0"/>
        <v>0.3963963963963964</v>
      </c>
      <c r="D49" s="16">
        <f>SUM(B$6:B49)/300</f>
        <v>0.14666666666666667</v>
      </c>
    </row>
    <row r="50" spans="1:4" x14ac:dyDescent="0.2">
      <c r="A50">
        <v>45</v>
      </c>
      <c r="B50">
        <v>1</v>
      </c>
      <c r="C50" s="16">
        <f t="shared" si="0"/>
        <v>0.40540540540540543</v>
      </c>
      <c r="D50" s="16">
        <f>SUM(B$6:B50)/300</f>
        <v>0.15</v>
      </c>
    </row>
    <row r="51" spans="1:4" x14ac:dyDescent="0.2">
      <c r="A51">
        <v>46</v>
      </c>
      <c r="B51">
        <v>1</v>
      </c>
      <c r="C51" s="16">
        <f t="shared" si="0"/>
        <v>0.4144144144144144</v>
      </c>
      <c r="D51" s="16">
        <f>SUM(B$6:B51)/300</f>
        <v>0.15333333333333332</v>
      </c>
    </row>
    <row r="52" spans="1:4" x14ac:dyDescent="0.2">
      <c r="A52">
        <v>47</v>
      </c>
      <c r="B52">
        <v>1</v>
      </c>
      <c r="C52" s="16">
        <f t="shared" si="0"/>
        <v>0.42342342342342343</v>
      </c>
      <c r="D52" s="16">
        <f>SUM(B$6:B52)/300</f>
        <v>0.15666666666666668</v>
      </c>
    </row>
    <row r="53" spans="1:4" x14ac:dyDescent="0.2">
      <c r="A53">
        <v>48</v>
      </c>
      <c r="B53">
        <v>1</v>
      </c>
      <c r="C53" s="16">
        <f t="shared" si="0"/>
        <v>0.43243243243243246</v>
      </c>
      <c r="D53" s="16">
        <f>SUM(B$6:B53)/300</f>
        <v>0.16</v>
      </c>
    </row>
    <row r="54" spans="1:4" x14ac:dyDescent="0.2">
      <c r="A54">
        <v>49</v>
      </c>
      <c r="B54">
        <v>1</v>
      </c>
      <c r="C54" s="16">
        <f t="shared" si="0"/>
        <v>0.44144144144144143</v>
      </c>
      <c r="D54" s="16">
        <f>SUM(B$6:B54)/300</f>
        <v>0.16333333333333333</v>
      </c>
    </row>
    <row r="55" spans="1:4" x14ac:dyDescent="0.2">
      <c r="A55">
        <v>50</v>
      </c>
      <c r="B55">
        <v>1</v>
      </c>
      <c r="C55" s="16">
        <f t="shared" si="0"/>
        <v>0.45045045045045046</v>
      </c>
      <c r="D55" s="16">
        <f>SUM(B$6:B55)/300</f>
        <v>0.16666666666666666</v>
      </c>
    </row>
    <row r="56" spans="1:4" x14ac:dyDescent="0.2">
      <c r="A56">
        <v>51</v>
      </c>
      <c r="B56">
        <v>1</v>
      </c>
      <c r="C56" s="16">
        <f t="shared" si="0"/>
        <v>0.45945945945945948</v>
      </c>
      <c r="D56" s="16">
        <f>SUM(B$6:B56)/300</f>
        <v>0.17</v>
      </c>
    </row>
    <row r="57" spans="1:4" x14ac:dyDescent="0.2">
      <c r="A57">
        <v>52</v>
      </c>
      <c r="B57">
        <v>1</v>
      </c>
      <c r="C57" s="16">
        <f t="shared" si="0"/>
        <v>0.46846846846846846</v>
      </c>
      <c r="D57" s="16">
        <f>SUM(B$6:B57)/300</f>
        <v>0.17333333333333334</v>
      </c>
    </row>
    <row r="58" spans="1:4" x14ac:dyDescent="0.2">
      <c r="A58">
        <v>53</v>
      </c>
      <c r="B58">
        <v>1</v>
      </c>
      <c r="C58" s="16">
        <f t="shared" si="0"/>
        <v>0.47747747747747749</v>
      </c>
      <c r="D58" s="16">
        <f>SUM(B$6:B58)/300</f>
        <v>0.17666666666666667</v>
      </c>
    </row>
    <row r="59" spans="1:4" x14ac:dyDescent="0.2">
      <c r="A59">
        <v>54</v>
      </c>
      <c r="B59">
        <v>1</v>
      </c>
      <c r="C59" s="16">
        <f t="shared" si="0"/>
        <v>0.48648648648648651</v>
      </c>
      <c r="D59" s="16">
        <f>SUM(B$6:B59)/300</f>
        <v>0.18</v>
      </c>
    </row>
    <row r="60" spans="1:4" x14ac:dyDescent="0.2">
      <c r="A60">
        <v>55</v>
      </c>
      <c r="B60">
        <v>1</v>
      </c>
      <c r="C60" s="16">
        <f t="shared" si="0"/>
        <v>0.49549549549549549</v>
      </c>
      <c r="D60" s="16">
        <f>SUM(B$6:B60)/300</f>
        <v>0.18333333333333332</v>
      </c>
    </row>
    <row r="61" spans="1:4" x14ac:dyDescent="0.2">
      <c r="A61">
        <v>56</v>
      </c>
      <c r="B61">
        <v>1</v>
      </c>
      <c r="C61" s="16">
        <f t="shared" si="0"/>
        <v>0.50450450450450446</v>
      </c>
      <c r="D61" s="16">
        <f>SUM(B$6:B61)/300</f>
        <v>0.18666666666666668</v>
      </c>
    </row>
    <row r="62" spans="1:4" x14ac:dyDescent="0.2">
      <c r="A62">
        <v>57</v>
      </c>
      <c r="B62">
        <v>1</v>
      </c>
      <c r="C62" s="16">
        <f t="shared" si="0"/>
        <v>0.51351351351351349</v>
      </c>
      <c r="D62" s="16">
        <f>SUM(B$6:B62)/300</f>
        <v>0.19</v>
      </c>
    </row>
    <row r="63" spans="1:4" x14ac:dyDescent="0.2">
      <c r="A63">
        <v>58</v>
      </c>
      <c r="B63">
        <v>1</v>
      </c>
      <c r="C63" s="16">
        <f t="shared" si="0"/>
        <v>0.52252252252252251</v>
      </c>
      <c r="D63" s="16">
        <f>SUM(B$6:B63)/300</f>
        <v>0.19333333333333333</v>
      </c>
    </row>
    <row r="64" spans="1:4" x14ac:dyDescent="0.2">
      <c r="A64">
        <v>59</v>
      </c>
      <c r="B64">
        <v>1</v>
      </c>
      <c r="C64" s="16">
        <f t="shared" si="0"/>
        <v>0.53153153153153154</v>
      </c>
      <c r="D64" s="16">
        <f>SUM(B$6:B64)/300</f>
        <v>0.19666666666666666</v>
      </c>
    </row>
    <row r="65" spans="1:4" x14ac:dyDescent="0.2">
      <c r="A65">
        <v>60</v>
      </c>
      <c r="B65">
        <v>1</v>
      </c>
      <c r="C65" s="16">
        <f t="shared" si="0"/>
        <v>0.54054054054054057</v>
      </c>
      <c r="D65" s="16">
        <f>SUM(B$6:B65)/300</f>
        <v>0.2</v>
      </c>
    </row>
    <row r="66" spans="1:4" x14ac:dyDescent="0.2">
      <c r="A66">
        <v>61</v>
      </c>
      <c r="B66">
        <v>1</v>
      </c>
      <c r="C66" s="16">
        <f t="shared" si="0"/>
        <v>0.5495495495495496</v>
      </c>
      <c r="D66" s="16">
        <f>SUM(B$6:B66)/300</f>
        <v>0.20333333333333334</v>
      </c>
    </row>
    <row r="67" spans="1:4" x14ac:dyDescent="0.2">
      <c r="A67">
        <v>62</v>
      </c>
      <c r="B67">
        <v>1</v>
      </c>
      <c r="C67" s="16">
        <f t="shared" si="0"/>
        <v>0.55855855855855852</v>
      </c>
      <c r="D67" s="16">
        <f>SUM(B$6:B67)/300</f>
        <v>0.20666666666666667</v>
      </c>
    </row>
    <row r="68" spans="1:4" x14ac:dyDescent="0.2">
      <c r="A68">
        <v>63</v>
      </c>
      <c r="B68">
        <v>1</v>
      </c>
      <c r="C68" s="16">
        <f t="shared" si="0"/>
        <v>0.56756756756756754</v>
      </c>
      <c r="D68" s="16">
        <f>SUM(B$6:B68)/300</f>
        <v>0.21</v>
      </c>
    </row>
    <row r="69" spans="1:4" x14ac:dyDescent="0.2">
      <c r="A69">
        <v>64</v>
      </c>
      <c r="B69">
        <v>1</v>
      </c>
      <c r="C69" s="16">
        <f t="shared" si="0"/>
        <v>0.57657657657657657</v>
      </c>
      <c r="D69" s="16">
        <f>SUM(B$6:B69)/300</f>
        <v>0.21333333333333335</v>
      </c>
    </row>
    <row r="70" spans="1:4" x14ac:dyDescent="0.2">
      <c r="A70">
        <v>65</v>
      </c>
      <c r="B70">
        <v>1</v>
      </c>
      <c r="C70" s="16">
        <f t="shared" si="0"/>
        <v>0.5855855855855856</v>
      </c>
      <c r="D70" s="16">
        <f>SUM(B$6:B70)/300</f>
        <v>0.21666666666666667</v>
      </c>
    </row>
    <row r="71" spans="1:4" x14ac:dyDescent="0.2">
      <c r="A71">
        <v>66</v>
      </c>
      <c r="B71">
        <v>1</v>
      </c>
      <c r="C71" s="16">
        <f t="shared" ref="C71:C116" si="1">A71/111</f>
        <v>0.59459459459459463</v>
      </c>
      <c r="D71" s="16">
        <f>SUM(B$6:B71)/300</f>
        <v>0.22</v>
      </c>
    </row>
    <row r="72" spans="1:4" x14ac:dyDescent="0.2">
      <c r="A72">
        <v>67</v>
      </c>
      <c r="B72">
        <v>1</v>
      </c>
      <c r="C72" s="16">
        <f t="shared" si="1"/>
        <v>0.60360360360360366</v>
      </c>
      <c r="D72" s="16">
        <f>SUM(B$6:B72)/300</f>
        <v>0.22333333333333333</v>
      </c>
    </row>
    <row r="73" spans="1:4" x14ac:dyDescent="0.2">
      <c r="A73">
        <v>68</v>
      </c>
      <c r="B73">
        <v>1</v>
      </c>
      <c r="C73" s="16">
        <f t="shared" si="1"/>
        <v>0.61261261261261257</v>
      </c>
      <c r="D73" s="16">
        <f>SUM(B$6:B73)/300</f>
        <v>0.22666666666666666</v>
      </c>
    </row>
    <row r="74" spans="1:4" x14ac:dyDescent="0.2">
      <c r="A74">
        <v>69</v>
      </c>
      <c r="B74">
        <v>1</v>
      </c>
      <c r="C74" s="16">
        <f t="shared" si="1"/>
        <v>0.6216216216216216</v>
      </c>
      <c r="D74" s="16">
        <f>SUM(B$6:B74)/300</f>
        <v>0.23</v>
      </c>
    </row>
    <row r="75" spans="1:4" x14ac:dyDescent="0.2">
      <c r="A75">
        <v>70</v>
      </c>
      <c r="B75">
        <v>1</v>
      </c>
      <c r="C75" s="16">
        <f t="shared" si="1"/>
        <v>0.63063063063063063</v>
      </c>
      <c r="D75" s="16">
        <f>SUM(B$6:B75)/300</f>
        <v>0.23333333333333334</v>
      </c>
    </row>
    <row r="76" spans="1:4" x14ac:dyDescent="0.2">
      <c r="A76">
        <v>71</v>
      </c>
      <c r="B76">
        <v>1</v>
      </c>
      <c r="C76" s="16">
        <f t="shared" si="1"/>
        <v>0.63963963963963966</v>
      </c>
      <c r="D76" s="16">
        <f>SUM(B$6:B76)/300</f>
        <v>0.23666666666666666</v>
      </c>
    </row>
    <row r="77" spans="1:4" x14ac:dyDescent="0.2">
      <c r="A77">
        <v>72</v>
      </c>
      <c r="B77">
        <v>1</v>
      </c>
      <c r="C77" s="16">
        <f t="shared" si="1"/>
        <v>0.64864864864864868</v>
      </c>
      <c r="D77" s="16">
        <f>SUM(B$6:B77)/300</f>
        <v>0.24</v>
      </c>
    </row>
    <row r="78" spans="1:4" x14ac:dyDescent="0.2">
      <c r="A78">
        <v>73</v>
      </c>
      <c r="B78">
        <v>1</v>
      </c>
      <c r="C78" s="16">
        <f t="shared" si="1"/>
        <v>0.65765765765765771</v>
      </c>
      <c r="D78" s="16">
        <f>SUM(B$6:B78)/300</f>
        <v>0.24333333333333335</v>
      </c>
    </row>
    <row r="79" spans="1:4" x14ac:dyDescent="0.2">
      <c r="A79">
        <v>74</v>
      </c>
      <c r="B79">
        <v>1</v>
      </c>
      <c r="C79" s="16">
        <f t="shared" si="1"/>
        <v>0.66666666666666663</v>
      </c>
      <c r="D79" s="16">
        <f>SUM(B$6:B79)/300</f>
        <v>0.24666666666666667</v>
      </c>
    </row>
    <row r="80" spans="1:4" x14ac:dyDescent="0.2">
      <c r="A80">
        <v>75</v>
      </c>
      <c r="B80">
        <v>1</v>
      </c>
      <c r="C80" s="16">
        <f t="shared" si="1"/>
        <v>0.67567567567567566</v>
      </c>
      <c r="D80" s="16">
        <f>SUM(B$6:B80)/300</f>
        <v>0.25</v>
      </c>
    </row>
    <row r="81" spans="1:4" x14ac:dyDescent="0.2">
      <c r="A81">
        <v>76</v>
      </c>
      <c r="B81">
        <v>1</v>
      </c>
      <c r="C81" s="16">
        <f t="shared" si="1"/>
        <v>0.68468468468468469</v>
      </c>
      <c r="D81" s="16">
        <f>SUM(B$6:B81)/300</f>
        <v>0.25333333333333335</v>
      </c>
    </row>
    <row r="82" spans="1:4" x14ac:dyDescent="0.2">
      <c r="A82">
        <v>77</v>
      </c>
      <c r="B82">
        <v>1</v>
      </c>
      <c r="C82" s="16">
        <f t="shared" si="1"/>
        <v>0.69369369369369371</v>
      </c>
      <c r="D82" s="16">
        <f>SUM(B$6:B82)/300</f>
        <v>0.25666666666666665</v>
      </c>
    </row>
    <row r="83" spans="1:4" x14ac:dyDescent="0.2">
      <c r="A83">
        <v>78</v>
      </c>
      <c r="B83">
        <v>1</v>
      </c>
      <c r="C83" s="16">
        <f t="shared" si="1"/>
        <v>0.70270270270270274</v>
      </c>
      <c r="D83" s="16">
        <f>SUM(B$6:B83)/300</f>
        <v>0.26</v>
      </c>
    </row>
    <row r="84" spans="1:4" x14ac:dyDescent="0.2">
      <c r="A84">
        <v>79</v>
      </c>
      <c r="B84">
        <v>1</v>
      </c>
      <c r="C84" s="16">
        <f t="shared" si="1"/>
        <v>0.71171171171171166</v>
      </c>
      <c r="D84" s="16">
        <f>SUM(B$6:B84)/300</f>
        <v>0.26333333333333331</v>
      </c>
    </row>
    <row r="85" spans="1:4" x14ac:dyDescent="0.2">
      <c r="A85">
        <v>80</v>
      </c>
      <c r="B85">
        <v>1</v>
      </c>
      <c r="C85" s="16">
        <f t="shared" si="1"/>
        <v>0.72072072072072069</v>
      </c>
      <c r="D85" s="16">
        <f>SUM(B$6:B85)/300</f>
        <v>0.26666666666666666</v>
      </c>
    </row>
    <row r="86" spans="1:4" x14ac:dyDescent="0.2">
      <c r="A86">
        <v>81</v>
      </c>
      <c r="B86">
        <v>1</v>
      </c>
      <c r="C86" s="16">
        <f t="shared" si="1"/>
        <v>0.72972972972972971</v>
      </c>
      <c r="D86" s="16">
        <f>SUM(B$6:B86)/300</f>
        <v>0.27</v>
      </c>
    </row>
    <row r="87" spans="1:4" x14ac:dyDescent="0.2">
      <c r="A87">
        <v>82</v>
      </c>
      <c r="B87">
        <v>1</v>
      </c>
      <c r="C87" s="16">
        <f t="shared" si="1"/>
        <v>0.73873873873873874</v>
      </c>
      <c r="D87" s="16">
        <f>SUM(B$6:B87)/300</f>
        <v>0.27333333333333332</v>
      </c>
    </row>
    <row r="88" spans="1:4" x14ac:dyDescent="0.2">
      <c r="A88">
        <v>83</v>
      </c>
      <c r="B88">
        <v>1</v>
      </c>
      <c r="C88" s="16">
        <f t="shared" si="1"/>
        <v>0.74774774774774777</v>
      </c>
      <c r="D88" s="16">
        <f>SUM(B$6:B88)/300</f>
        <v>0.27666666666666667</v>
      </c>
    </row>
    <row r="89" spans="1:4" x14ac:dyDescent="0.2">
      <c r="A89">
        <v>84</v>
      </c>
      <c r="B89">
        <v>1</v>
      </c>
      <c r="C89" s="16">
        <f t="shared" si="1"/>
        <v>0.7567567567567568</v>
      </c>
      <c r="D89" s="16">
        <f>SUM(B$6:B89)/300</f>
        <v>0.28000000000000003</v>
      </c>
    </row>
    <row r="90" spans="1:4" x14ac:dyDescent="0.2">
      <c r="A90">
        <v>85</v>
      </c>
      <c r="B90">
        <v>1</v>
      </c>
      <c r="C90" s="16">
        <f t="shared" si="1"/>
        <v>0.76576576576576572</v>
      </c>
      <c r="D90" s="16">
        <f>SUM(B$6:B90)/300</f>
        <v>0.28333333333333333</v>
      </c>
    </row>
    <row r="91" spans="1:4" x14ac:dyDescent="0.2">
      <c r="A91">
        <v>86</v>
      </c>
      <c r="B91">
        <v>1</v>
      </c>
      <c r="C91" s="16">
        <f t="shared" si="1"/>
        <v>0.77477477477477474</v>
      </c>
      <c r="D91" s="16">
        <f>SUM(B$6:B91)/300</f>
        <v>0.28666666666666668</v>
      </c>
    </row>
    <row r="92" spans="1:4" x14ac:dyDescent="0.2">
      <c r="A92">
        <v>87</v>
      </c>
      <c r="B92">
        <v>1</v>
      </c>
      <c r="C92" s="16">
        <f t="shared" si="1"/>
        <v>0.78378378378378377</v>
      </c>
      <c r="D92" s="16">
        <f>SUM(B$6:B92)/300</f>
        <v>0.28999999999999998</v>
      </c>
    </row>
    <row r="93" spans="1:4" x14ac:dyDescent="0.2">
      <c r="A93">
        <v>88</v>
      </c>
      <c r="B93">
        <v>1</v>
      </c>
      <c r="C93" s="16">
        <f t="shared" si="1"/>
        <v>0.7927927927927928</v>
      </c>
      <c r="D93" s="16">
        <f>SUM(B$6:B93)/300</f>
        <v>0.29333333333333333</v>
      </c>
    </row>
    <row r="94" spans="1:4" x14ac:dyDescent="0.2">
      <c r="A94">
        <v>89</v>
      </c>
      <c r="B94">
        <v>1</v>
      </c>
      <c r="C94" s="16">
        <f t="shared" si="1"/>
        <v>0.80180180180180183</v>
      </c>
      <c r="D94" s="16">
        <f>SUM(B$6:B94)/300</f>
        <v>0.29666666666666669</v>
      </c>
    </row>
    <row r="95" spans="1:4" x14ac:dyDescent="0.2">
      <c r="A95">
        <v>90</v>
      </c>
      <c r="B95">
        <v>1</v>
      </c>
      <c r="C95" s="16">
        <f t="shared" si="1"/>
        <v>0.81081081081081086</v>
      </c>
      <c r="D95" s="16">
        <f>SUM(B$6:B95)/300</f>
        <v>0.3</v>
      </c>
    </row>
    <row r="96" spans="1:4" x14ac:dyDescent="0.2">
      <c r="A96">
        <v>91</v>
      </c>
      <c r="B96">
        <v>1</v>
      </c>
      <c r="C96" s="16">
        <f t="shared" si="1"/>
        <v>0.81981981981981977</v>
      </c>
      <c r="D96" s="16">
        <f>SUM(B$6:B96)/300</f>
        <v>0.30333333333333334</v>
      </c>
    </row>
    <row r="97" spans="1:4" x14ac:dyDescent="0.2">
      <c r="A97">
        <v>92</v>
      </c>
      <c r="B97">
        <v>1</v>
      </c>
      <c r="C97" s="16">
        <f t="shared" si="1"/>
        <v>0.8288288288288288</v>
      </c>
      <c r="D97" s="16">
        <f>SUM(B$6:B97)/300</f>
        <v>0.30666666666666664</v>
      </c>
    </row>
    <row r="98" spans="1:4" x14ac:dyDescent="0.2">
      <c r="A98">
        <v>93</v>
      </c>
      <c r="B98">
        <v>1</v>
      </c>
      <c r="C98" s="16">
        <f t="shared" si="1"/>
        <v>0.83783783783783783</v>
      </c>
      <c r="D98" s="16">
        <f>SUM(B$6:B98)/300</f>
        <v>0.31</v>
      </c>
    </row>
    <row r="99" spans="1:4" x14ac:dyDescent="0.2">
      <c r="A99">
        <v>94</v>
      </c>
      <c r="B99">
        <v>1</v>
      </c>
      <c r="C99" s="16">
        <f t="shared" si="1"/>
        <v>0.84684684684684686</v>
      </c>
      <c r="D99" s="16">
        <f>SUM(B$6:B99)/300</f>
        <v>0.31333333333333335</v>
      </c>
    </row>
    <row r="100" spans="1:4" x14ac:dyDescent="0.2">
      <c r="A100">
        <v>95</v>
      </c>
      <c r="B100">
        <v>1</v>
      </c>
      <c r="C100" s="16">
        <f t="shared" si="1"/>
        <v>0.85585585585585588</v>
      </c>
      <c r="D100" s="16">
        <f>SUM(B$6:B100)/300</f>
        <v>0.31666666666666665</v>
      </c>
    </row>
    <row r="101" spans="1:4" x14ac:dyDescent="0.2">
      <c r="A101">
        <v>96</v>
      </c>
      <c r="B101">
        <v>1</v>
      </c>
      <c r="C101" s="16">
        <f t="shared" si="1"/>
        <v>0.86486486486486491</v>
      </c>
      <c r="D101" s="16">
        <f>SUM(B$6:B101)/300</f>
        <v>0.32</v>
      </c>
    </row>
    <row r="102" spans="1:4" x14ac:dyDescent="0.2">
      <c r="A102">
        <v>97</v>
      </c>
      <c r="B102">
        <v>1</v>
      </c>
      <c r="C102" s="16">
        <f t="shared" si="1"/>
        <v>0.87387387387387383</v>
      </c>
      <c r="D102" s="16">
        <f>SUM(B$6:B102)/300</f>
        <v>0.32333333333333331</v>
      </c>
    </row>
    <row r="103" spans="1:4" x14ac:dyDescent="0.2">
      <c r="A103">
        <v>98</v>
      </c>
      <c r="B103">
        <v>1</v>
      </c>
      <c r="C103" s="16">
        <f t="shared" si="1"/>
        <v>0.88288288288288286</v>
      </c>
      <c r="D103" s="16">
        <f>SUM(B$6:B103)/300</f>
        <v>0.32666666666666666</v>
      </c>
    </row>
    <row r="104" spans="1:4" x14ac:dyDescent="0.2">
      <c r="A104">
        <v>99</v>
      </c>
      <c r="B104">
        <v>1</v>
      </c>
      <c r="C104" s="16">
        <f t="shared" si="1"/>
        <v>0.89189189189189189</v>
      </c>
      <c r="D104" s="16">
        <f>SUM(B$6:B104)/300</f>
        <v>0.33</v>
      </c>
    </row>
    <row r="105" spans="1:4" x14ac:dyDescent="0.2">
      <c r="A105">
        <v>100</v>
      </c>
      <c r="B105">
        <v>1</v>
      </c>
      <c r="C105" s="16">
        <f t="shared" si="1"/>
        <v>0.90090090090090091</v>
      </c>
      <c r="D105" s="16">
        <f>SUM(B$6:B105)/300</f>
        <v>0.33333333333333331</v>
      </c>
    </row>
    <row r="106" spans="1:4" x14ac:dyDescent="0.2">
      <c r="A106">
        <v>101</v>
      </c>
      <c r="B106">
        <v>10</v>
      </c>
      <c r="C106" s="16">
        <f t="shared" si="1"/>
        <v>0.90990990990990994</v>
      </c>
      <c r="D106" s="16">
        <f>SUM(B$6:B106)/300</f>
        <v>0.36666666666666664</v>
      </c>
    </row>
    <row r="107" spans="1:4" x14ac:dyDescent="0.2">
      <c r="A107">
        <v>102</v>
      </c>
      <c r="B107">
        <v>10</v>
      </c>
      <c r="C107" s="16">
        <f t="shared" si="1"/>
        <v>0.91891891891891897</v>
      </c>
      <c r="D107" s="16">
        <f>SUM(B$6:B107)/300</f>
        <v>0.4</v>
      </c>
    </row>
    <row r="108" spans="1:4" x14ac:dyDescent="0.2">
      <c r="A108">
        <v>103</v>
      </c>
      <c r="B108">
        <v>10</v>
      </c>
      <c r="C108" s="16">
        <f t="shared" si="1"/>
        <v>0.92792792792792789</v>
      </c>
      <c r="D108" s="16">
        <f>SUM(B$6:B108)/300</f>
        <v>0.43333333333333335</v>
      </c>
    </row>
    <row r="109" spans="1:4" x14ac:dyDescent="0.2">
      <c r="A109">
        <v>104</v>
      </c>
      <c r="B109">
        <v>10</v>
      </c>
      <c r="C109" s="16">
        <f t="shared" si="1"/>
        <v>0.93693693693693691</v>
      </c>
      <c r="D109" s="16">
        <f>SUM(B$6:B109)/300</f>
        <v>0.46666666666666667</v>
      </c>
    </row>
    <row r="110" spans="1:4" x14ac:dyDescent="0.2">
      <c r="A110">
        <v>105</v>
      </c>
      <c r="B110">
        <v>10</v>
      </c>
      <c r="C110" s="16">
        <f t="shared" si="1"/>
        <v>0.94594594594594594</v>
      </c>
      <c r="D110" s="16">
        <f>SUM(B$6:B110)/300</f>
        <v>0.5</v>
      </c>
    </row>
    <row r="111" spans="1:4" x14ac:dyDescent="0.2">
      <c r="A111">
        <v>106</v>
      </c>
      <c r="B111">
        <v>10</v>
      </c>
      <c r="C111" s="16">
        <f t="shared" si="1"/>
        <v>0.95495495495495497</v>
      </c>
      <c r="D111" s="16">
        <f>SUM(B$6:B111)/300</f>
        <v>0.53333333333333333</v>
      </c>
    </row>
    <row r="112" spans="1:4" x14ac:dyDescent="0.2">
      <c r="A112">
        <v>107</v>
      </c>
      <c r="B112">
        <v>10</v>
      </c>
      <c r="C112" s="16">
        <f t="shared" si="1"/>
        <v>0.963963963963964</v>
      </c>
      <c r="D112" s="16">
        <f>SUM(B$6:B112)/300</f>
        <v>0.56666666666666665</v>
      </c>
    </row>
    <row r="113" spans="1:4" x14ac:dyDescent="0.2">
      <c r="A113">
        <v>108</v>
      </c>
      <c r="B113">
        <v>10</v>
      </c>
      <c r="C113" s="16">
        <f t="shared" si="1"/>
        <v>0.97297297297297303</v>
      </c>
      <c r="D113" s="16">
        <f>SUM(B$6:B113)/300</f>
        <v>0.6</v>
      </c>
    </row>
    <row r="114" spans="1:4" x14ac:dyDescent="0.2">
      <c r="A114">
        <v>109</v>
      </c>
      <c r="B114">
        <v>10</v>
      </c>
      <c r="C114" s="16">
        <f t="shared" si="1"/>
        <v>0.98198198198198194</v>
      </c>
      <c r="D114" s="16">
        <f>SUM(B$6:B114)/300</f>
        <v>0.6333333333333333</v>
      </c>
    </row>
    <row r="115" spans="1:4" x14ac:dyDescent="0.2">
      <c r="A115">
        <v>110</v>
      </c>
      <c r="B115">
        <v>10</v>
      </c>
      <c r="C115" s="16">
        <f t="shared" si="1"/>
        <v>0.99099099099099097</v>
      </c>
      <c r="D115" s="16">
        <f>SUM(B$6:B115)/300</f>
        <v>0.66666666666666663</v>
      </c>
    </row>
    <row r="116" spans="1:4" x14ac:dyDescent="0.2">
      <c r="A116">
        <v>111</v>
      </c>
      <c r="B116">
        <v>100</v>
      </c>
      <c r="C116" s="16">
        <f t="shared" si="1"/>
        <v>1</v>
      </c>
      <c r="D116" s="16">
        <f>SUM(B$6:B116)/300</f>
        <v>1</v>
      </c>
    </row>
    <row r="117" spans="1:4" x14ac:dyDescent="0.2">
      <c r="B117">
        <f>SUM(B6:B116)</f>
        <v>300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O112"/>
  <sheetViews>
    <sheetView workbookViewId="0">
      <selection activeCell="F8" sqref="F8"/>
    </sheetView>
  </sheetViews>
  <sheetFormatPr defaultRowHeight="12.75" x14ac:dyDescent="0.2"/>
  <cols>
    <col min="1" max="1" width="8.140625" bestFit="1" customWidth="1"/>
    <col min="12" max="12" width="9.85546875" customWidth="1"/>
  </cols>
  <sheetData>
    <row r="1" spans="1:15" ht="15" x14ac:dyDescent="0.2">
      <c r="A1" s="52" t="s">
        <v>2</v>
      </c>
      <c r="B1" s="2"/>
      <c r="C1" s="2"/>
      <c r="D1" s="2"/>
      <c r="E1" s="2"/>
      <c r="F1" s="2"/>
      <c r="G1" s="2"/>
      <c r="H1" s="1"/>
      <c r="I1" s="1"/>
      <c r="J1" s="1"/>
      <c r="O1" s="5" t="s">
        <v>73</v>
      </c>
    </row>
    <row r="2" spans="1:15" ht="15.75" x14ac:dyDescent="0.2">
      <c r="A2" s="53" t="s">
        <v>88</v>
      </c>
      <c r="B2" s="2"/>
      <c r="C2" s="2"/>
      <c r="D2" s="2"/>
      <c r="E2" s="2"/>
      <c r="F2" s="2"/>
      <c r="G2" s="2"/>
      <c r="H2" s="1"/>
      <c r="I2" s="1"/>
      <c r="J2" s="1"/>
      <c r="O2">
        <v>1</v>
      </c>
    </row>
    <row r="3" spans="1:15" ht="15.75" x14ac:dyDescent="0.2">
      <c r="A3" s="2" t="s">
        <v>89</v>
      </c>
      <c r="C3" s="3"/>
      <c r="D3" s="3"/>
      <c r="E3" s="3"/>
      <c r="F3" s="2"/>
      <c r="G3" s="2"/>
      <c r="H3" s="1"/>
      <c r="I3" s="1"/>
      <c r="J3" s="1"/>
      <c r="O3">
        <v>1</v>
      </c>
    </row>
    <row r="4" spans="1:15" ht="15.75" x14ac:dyDescent="0.2">
      <c r="A4" s="3" t="s">
        <v>12</v>
      </c>
      <c r="C4" s="8"/>
      <c r="D4" s="8"/>
      <c r="E4" s="8"/>
      <c r="F4" s="2"/>
      <c r="G4" s="2"/>
      <c r="H4" s="1"/>
      <c r="I4" s="1"/>
      <c r="J4" s="1"/>
      <c r="O4">
        <v>1</v>
      </c>
    </row>
    <row r="5" spans="1:15" ht="14.25" x14ac:dyDescent="0.2">
      <c r="A5" s="7" t="s">
        <v>5</v>
      </c>
      <c r="O5">
        <v>1</v>
      </c>
    </row>
    <row r="6" spans="1:15" x14ac:dyDescent="0.2">
      <c r="O6">
        <v>1</v>
      </c>
    </row>
    <row r="7" spans="1:15" ht="15.6" customHeight="1" x14ac:dyDescent="0.2">
      <c r="B7" t="s">
        <v>30</v>
      </c>
      <c r="C7" t="s">
        <v>29</v>
      </c>
      <c r="O7">
        <v>1</v>
      </c>
    </row>
    <row r="8" spans="1:15" x14ac:dyDescent="0.2">
      <c r="B8">
        <v>1</v>
      </c>
      <c r="C8">
        <v>100</v>
      </c>
      <c r="O8">
        <v>1</v>
      </c>
    </row>
    <row r="9" spans="1:15" x14ac:dyDescent="0.2">
      <c r="B9">
        <v>10</v>
      </c>
      <c r="C9">
        <v>10</v>
      </c>
      <c r="O9">
        <v>1</v>
      </c>
    </row>
    <row r="10" spans="1:15" x14ac:dyDescent="0.2">
      <c r="B10">
        <v>100</v>
      </c>
      <c r="C10">
        <v>1</v>
      </c>
      <c r="O10">
        <v>1</v>
      </c>
    </row>
    <row r="11" spans="1:15" x14ac:dyDescent="0.2">
      <c r="C11">
        <f>SUM(C8:C10)</f>
        <v>111</v>
      </c>
      <c r="O11">
        <v>1</v>
      </c>
    </row>
    <row r="12" spans="1:15" x14ac:dyDescent="0.2">
      <c r="O12">
        <v>1</v>
      </c>
    </row>
    <row r="13" spans="1:15" x14ac:dyDescent="0.2">
      <c r="O13">
        <v>1</v>
      </c>
    </row>
    <row r="14" spans="1:15" ht="18" x14ac:dyDescent="0.25">
      <c r="B14" s="18" t="s">
        <v>37</v>
      </c>
      <c r="C14" s="20">
        <v>1</v>
      </c>
      <c r="O14">
        <v>1</v>
      </c>
    </row>
    <row r="15" spans="1:15" ht="18" x14ac:dyDescent="0.25">
      <c r="B15" s="18" t="s">
        <v>38</v>
      </c>
      <c r="C15" s="20">
        <v>1</v>
      </c>
      <c r="O15">
        <v>1</v>
      </c>
    </row>
    <row r="16" spans="1:15" ht="18" x14ac:dyDescent="0.25">
      <c r="B16" s="18" t="s">
        <v>36</v>
      </c>
      <c r="C16" s="20">
        <v>1</v>
      </c>
      <c r="O16">
        <v>1</v>
      </c>
    </row>
    <row r="17" spans="2:15" x14ac:dyDescent="0.2">
      <c r="O17">
        <v>1</v>
      </c>
    </row>
    <row r="18" spans="2:15" x14ac:dyDescent="0.2">
      <c r="B18" t="s">
        <v>72</v>
      </c>
      <c r="O18">
        <v>1</v>
      </c>
    </row>
    <row r="19" spans="2:15" x14ac:dyDescent="0.2">
      <c r="B19" t="s">
        <v>74</v>
      </c>
      <c r="O19">
        <v>1</v>
      </c>
    </row>
    <row r="20" spans="2:15" x14ac:dyDescent="0.2">
      <c r="O20">
        <v>1</v>
      </c>
    </row>
    <row r="21" spans="2:15" x14ac:dyDescent="0.2">
      <c r="B21" s="5" t="s">
        <v>75</v>
      </c>
      <c r="C21">
        <f>QUARTILE(O$2:O$112,1)</f>
        <v>1</v>
      </c>
      <c r="O21">
        <v>1</v>
      </c>
    </row>
    <row r="22" spans="2:15" x14ac:dyDescent="0.2">
      <c r="B22" s="5" t="s">
        <v>76</v>
      </c>
      <c r="C22">
        <f>QUARTILE(O$2:O$112,2)</f>
        <v>1</v>
      </c>
      <c r="O22">
        <v>1</v>
      </c>
    </row>
    <row r="23" spans="2:15" x14ac:dyDescent="0.2">
      <c r="B23" s="5" t="s">
        <v>77</v>
      </c>
      <c r="C23">
        <f>QUARTILE(O$2:O$112,3)</f>
        <v>1</v>
      </c>
      <c r="O23">
        <v>1</v>
      </c>
    </row>
    <row r="24" spans="2:15" x14ac:dyDescent="0.2">
      <c r="O24">
        <v>1</v>
      </c>
    </row>
    <row r="25" spans="2:15" x14ac:dyDescent="0.2">
      <c r="O25">
        <v>1</v>
      </c>
    </row>
    <row r="26" spans="2:15" x14ac:dyDescent="0.2">
      <c r="O26">
        <v>1</v>
      </c>
    </row>
    <row r="27" spans="2:15" x14ac:dyDescent="0.2">
      <c r="O27">
        <v>1</v>
      </c>
    </row>
    <row r="28" spans="2:15" x14ac:dyDescent="0.2">
      <c r="O28">
        <v>1</v>
      </c>
    </row>
    <row r="29" spans="2:15" x14ac:dyDescent="0.2">
      <c r="O29">
        <v>1</v>
      </c>
    </row>
    <row r="30" spans="2:15" x14ac:dyDescent="0.2">
      <c r="O30">
        <v>1</v>
      </c>
    </row>
    <row r="31" spans="2:15" x14ac:dyDescent="0.2">
      <c r="O31">
        <v>1</v>
      </c>
    </row>
    <row r="32" spans="2:15" x14ac:dyDescent="0.2">
      <c r="O32">
        <v>1</v>
      </c>
    </row>
    <row r="33" spans="15:15" x14ac:dyDescent="0.2">
      <c r="O33">
        <v>1</v>
      </c>
    </row>
    <row r="34" spans="15:15" x14ac:dyDescent="0.2">
      <c r="O34">
        <v>1</v>
      </c>
    </row>
    <row r="35" spans="15:15" x14ac:dyDescent="0.2">
      <c r="O35">
        <v>1</v>
      </c>
    </row>
    <row r="36" spans="15:15" x14ac:dyDescent="0.2">
      <c r="O36">
        <v>1</v>
      </c>
    </row>
    <row r="37" spans="15:15" x14ac:dyDescent="0.2">
      <c r="O37">
        <v>1</v>
      </c>
    </row>
    <row r="38" spans="15:15" x14ac:dyDescent="0.2">
      <c r="O38">
        <v>1</v>
      </c>
    </row>
    <row r="39" spans="15:15" x14ac:dyDescent="0.2">
      <c r="O39">
        <v>1</v>
      </c>
    </row>
    <row r="40" spans="15:15" x14ac:dyDescent="0.2">
      <c r="O40">
        <v>1</v>
      </c>
    </row>
    <row r="41" spans="15:15" x14ac:dyDescent="0.2">
      <c r="O41">
        <v>1</v>
      </c>
    </row>
    <row r="42" spans="15:15" x14ac:dyDescent="0.2">
      <c r="O42">
        <v>1</v>
      </c>
    </row>
    <row r="43" spans="15:15" x14ac:dyDescent="0.2">
      <c r="O43">
        <v>1</v>
      </c>
    </row>
    <row r="44" spans="15:15" x14ac:dyDescent="0.2">
      <c r="O44">
        <v>1</v>
      </c>
    </row>
    <row r="45" spans="15:15" x14ac:dyDescent="0.2">
      <c r="O45">
        <v>1</v>
      </c>
    </row>
    <row r="46" spans="15:15" x14ac:dyDescent="0.2">
      <c r="O46">
        <v>1</v>
      </c>
    </row>
    <row r="47" spans="15:15" x14ac:dyDescent="0.2">
      <c r="O47">
        <v>1</v>
      </c>
    </row>
    <row r="48" spans="15:15" x14ac:dyDescent="0.2">
      <c r="O48">
        <v>1</v>
      </c>
    </row>
    <row r="49" spans="15:15" x14ac:dyDescent="0.2">
      <c r="O49">
        <v>1</v>
      </c>
    </row>
    <row r="50" spans="15:15" x14ac:dyDescent="0.2">
      <c r="O50">
        <v>1</v>
      </c>
    </row>
    <row r="51" spans="15:15" x14ac:dyDescent="0.2">
      <c r="O51">
        <v>1</v>
      </c>
    </row>
    <row r="52" spans="15:15" x14ac:dyDescent="0.2">
      <c r="O52">
        <v>1</v>
      </c>
    </row>
    <row r="53" spans="15:15" x14ac:dyDescent="0.2">
      <c r="O53">
        <v>1</v>
      </c>
    </row>
    <row r="54" spans="15:15" x14ac:dyDescent="0.2">
      <c r="O54">
        <v>1</v>
      </c>
    </row>
    <row r="55" spans="15:15" x14ac:dyDescent="0.2">
      <c r="O55">
        <v>1</v>
      </c>
    </row>
    <row r="56" spans="15:15" x14ac:dyDescent="0.2">
      <c r="O56">
        <v>1</v>
      </c>
    </row>
    <row r="57" spans="15:15" x14ac:dyDescent="0.2">
      <c r="O57">
        <v>1</v>
      </c>
    </row>
    <row r="58" spans="15:15" x14ac:dyDescent="0.2">
      <c r="O58">
        <v>1</v>
      </c>
    </row>
    <row r="59" spans="15:15" x14ac:dyDescent="0.2">
      <c r="O59">
        <v>1</v>
      </c>
    </row>
    <row r="60" spans="15:15" x14ac:dyDescent="0.2">
      <c r="O60">
        <v>1</v>
      </c>
    </row>
    <row r="61" spans="15:15" x14ac:dyDescent="0.2">
      <c r="O61">
        <v>1</v>
      </c>
    </row>
    <row r="62" spans="15:15" x14ac:dyDescent="0.2">
      <c r="O62">
        <v>1</v>
      </c>
    </row>
    <row r="63" spans="15:15" x14ac:dyDescent="0.2">
      <c r="O63">
        <v>1</v>
      </c>
    </row>
    <row r="64" spans="15:15" x14ac:dyDescent="0.2">
      <c r="O64">
        <v>1</v>
      </c>
    </row>
    <row r="65" spans="15:15" x14ac:dyDescent="0.2">
      <c r="O65">
        <v>1</v>
      </c>
    </row>
    <row r="66" spans="15:15" x14ac:dyDescent="0.2">
      <c r="O66">
        <v>1</v>
      </c>
    </row>
    <row r="67" spans="15:15" x14ac:dyDescent="0.2">
      <c r="O67">
        <v>1</v>
      </c>
    </row>
    <row r="68" spans="15:15" x14ac:dyDescent="0.2">
      <c r="O68">
        <v>1</v>
      </c>
    </row>
    <row r="69" spans="15:15" x14ac:dyDescent="0.2">
      <c r="O69">
        <v>1</v>
      </c>
    </row>
    <row r="70" spans="15:15" x14ac:dyDescent="0.2">
      <c r="O70">
        <v>1</v>
      </c>
    </row>
    <row r="71" spans="15:15" x14ac:dyDescent="0.2">
      <c r="O71">
        <v>1</v>
      </c>
    </row>
    <row r="72" spans="15:15" x14ac:dyDescent="0.2">
      <c r="O72">
        <v>1</v>
      </c>
    </row>
    <row r="73" spans="15:15" x14ac:dyDescent="0.2">
      <c r="O73">
        <v>1</v>
      </c>
    </row>
    <row r="74" spans="15:15" x14ac:dyDescent="0.2">
      <c r="O74">
        <v>1</v>
      </c>
    </row>
    <row r="75" spans="15:15" x14ac:dyDescent="0.2">
      <c r="O75">
        <v>1</v>
      </c>
    </row>
    <row r="76" spans="15:15" x14ac:dyDescent="0.2">
      <c r="O76">
        <v>1</v>
      </c>
    </row>
    <row r="77" spans="15:15" x14ac:dyDescent="0.2">
      <c r="O77">
        <v>1</v>
      </c>
    </row>
    <row r="78" spans="15:15" x14ac:dyDescent="0.2">
      <c r="O78">
        <v>1</v>
      </c>
    </row>
    <row r="79" spans="15:15" x14ac:dyDescent="0.2">
      <c r="O79">
        <v>1</v>
      </c>
    </row>
    <row r="80" spans="15:15" x14ac:dyDescent="0.2">
      <c r="O80">
        <v>1</v>
      </c>
    </row>
    <row r="81" spans="15:15" x14ac:dyDescent="0.2">
      <c r="O81">
        <v>1</v>
      </c>
    </row>
    <row r="82" spans="15:15" x14ac:dyDescent="0.2">
      <c r="O82">
        <v>1</v>
      </c>
    </row>
    <row r="83" spans="15:15" x14ac:dyDescent="0.2">
      <c r="O83">
        <v>1</v>
      </c>
    </row>
    <row r="84" spans="15:15" x14ac:dyDescent="0.2">
      <c r="O84">
        <v>1</v>
      </c>
    </row>
    <row r="85" spans="15:15" x14ac:dyDescent="0.2">
      <c r="O85">
        <v>1</v>
      </c>
    </row>
    <row r="86" spans="15:15" x14ac:dyDescent="0.2">
      <c r="O86">
        <v>1</v>
      </c>
    </row>
    <row r="87" spans="15:15" x14ac:dyDescent="0.2">
      <c r="O87">
        <v>1</v>
      </c>
    </row>
    <row r="88" spans="15:15" x14ac:dyDescent="0.2">
      <c r="O88">
        <v>1</v>
      </c>
    </row>
    <row r="89" spans="15:15" x14ac:dyDescent="0.2">
      <c r="O89">
        <v>1</v>
      </c>
    </row>
    <row r="90" spans="15:15" x14ac:dyDescent="0.2">
      <c r="O90">
        <v>1</v>
      </c>
    </row>
    <row r="91" spans="15:15" x14ac:dyDescent="0.2">
      <c r="O91">
        <v>1</v>
      </c>
    </row>
    <row r="92" spans="15:15" x14ac:dyDescent="0.2">
      <c r="O92">
        <v>1</v>
      </c>
    </row>
    <row r="93" spans="15:15" x14ac:dyDescent="0.2">
      <c r="O93">
        <v>1</v>
      </c>
    </row>
    <row r="94" spans="15:15" x14ac:dyDescent="0.2">
      <c r="O94">
        <v>1</v>
      </c>
    </row>
    <row r="95" spans="15:15" x14ac:dyDescent="0.2">
      <c r="O95">
        <v>1</v>
      </c>
    </row>
    <row r="96" spans="15:15" x14ac:dyDescent="0.2">
      <c r="O96">
        <v>1</v>
      </c>
    </row>
    <row r="97" spans="15:15" x14ac:dyDescent="0.2">
      <c r="O97">
        <v>1</v>
      </c>
    </row>
    <row r="98" spans="15:15" x14ac:dyDescent="0.2">
      <c r="O98">
        <v>1</v>
      </c>
    </row>
    <row r="99" spans="15:15" x14ac:dyDescent="0.2">
      <c r="O99">
        <v>1</v>
      </c>
    </row>
    <row r="100" spans="15:15" x14ac:dyDescent="0.2">
      <c r="O100">
        <v>1</v>
      </c>
    </row>
    <row r="101" spans="15:15" x14ac:dyDescent="0.2">
      <c r="O101">
        <v>1</v>
      </c>
    </row>
    <row r="102" spans="15:15" x14ac:dyDescent="0.2">
      <c r="O102">
        <v>10</v>
      </c>
    </row>
    <row r="103" spans="15:15" x14ac:dyDescent="0.2">
      <c r="O103">
        <v>10</v>
      </c>
    </row>
    <row r="104" spans="15:15" x14ac:dyDescent="0.2">
      <c r="O104">
        <v>10</v>
      </c>
    </row>
    <row r="105" spans="15:15" x14ac:dyDescent="0.2">
      <c r="O105">
        <v>10</v>
      </c>
    </row>
    <row r="106" spans="15:15" x14ac:dyDescent="0.2">
      <c r="O106">
        <v>10</v>
      </c>
    </row>
    <row r="107" spans="15:15" x14ac:dyDescent="0.2">
      <c r="O107">
        <v>10</v>
      </c>
    </row>
    <row r="108" spans="15:15" x14ac:dyDescent="0.2">
      <c r="O108">
        <v>10</v>
      </c>
    </row>
    <row r="109" spans="15:15" x14ac:dyDescent="0.2">
      <c r="O109">
        <v>10</v>
      </c>
    </row>
    <row r="110" spans="15:15" x14ac:dyDescent="0.2">
      <c r="O110">
        <v>10</v>
      </c>
    </row>
    <row r="111" spans="15:15" x14ac:dyDescent="0.2">
      <c r="O111">
        <v>10</v>
      </c>
    </row>
    <row r="112" spans="15:15" x14ac:dyDescent="0.2">
      <c r="O112">
        <v>100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4"/>
  <dimension ref="A1:J90"/>
  <sheetViews>
    <sheetView workbookViewId="0">
      <selection activeCell="I18" sqref="I18"/>
    </sheetView>
  </sheetViews>
  <sheetFormatPr defaultRowHeight="12.75" x14ac:dyDescent="0.2"/>
  <cols>
    <col min="1" max="1" width="8.140625" bestFit="1" customWidth="1"/>
    <col min="6" max="6" width="21.85546875" customWidth="1"/>
    <col min="12" max="12" width="9.85546875" customWidth="1"/>
  </cols>
  <sheetData>
    <row r="1" spans="1:10" ht="15" x14ac:dyDescent="0.2">
      <c r="A1" s="52" t="s">
        <v>3</v>
      </c>
      <c r="B1" s="8"/>
      <c r="C1" s="2"/>
      <c r="D1" s="2"/>
      <c r="E1" s="2"/>
      <c r="F1" s="2"/>
      <c r="G1" s="2"/>
      <c r="H1" s="1"/>
      <c r="I1" s="1"/>
      <c r="J1" s="1"/>
    </row>
    <row r="2" spans="1:10" ht="15.75" x14ac:dyDescent="0.2">
      <c r="A2" s="53" t="s">
        <v>88</v>
      </c>
      <c r="B2" s="2"/>
      <c r="C2" s="2"/>
      <c r="D2" s="2"/>
      <c r="E2" s="2"/>
      <c r="F2" s="2"/>
      <c r="G2" s="2"/>
      <c r="H2" s="1"/>
      <c r="I2" s="1"/>
      <c r="J2" s="1"/>
    </row>
    <row r="3" spans="1:10" ht="15" x14ac:dyDescent="0.2">
      <c r="A3" s="2" t="s">
        <v>7</v>
      </c>
      <c r="B3" s="2"/>
      <c r="C3" s="2"/>
      <c r="D3" s="2"/>
      <c r="E3" s="2"/>
      <c r="F3" s="2"/>
      <c r="G3" s="2"/>
      <c r="H3" s="1"/>
      <c r="I3" s="1"/>
      <c r="J3" s="1"/>
    </row>
    <row r="4" spans="1:10" ht="15" x14ac:dyDescent="0.2">
      <c r="A4" s="2" t="s">
        <v>8</v>
      </c>
      <c r="B4" s="2"/>
      <c r="C4" s="2"/>
      <c r="D4" s="2"/>
      <c r="E4" s="2"/>
      <c r="F4" s="2"/>
      <c r="G4" s="2"/>
      <c r="H4" s="1"/>
      <c r="I4" s="1"/>
      <c r="J4" s="1"/>
    </row>
    <row r="5" spans="1:10" ht="15" x14ac:dyDescent="0.2">
      <c r="A5" s="2" t="s">
        <v>9</v>
      </c>
      <c r="B5" s="2"/>
      <c r="C5" s="2"/>
      <c r="D5" s="2"/>
      <c r="E5" s="2"/>
      <c r="F5" s="2"/>
      <c r="G5" s="2"/>
      <c r="H5" s="1"/>
      <c r="I5" s="1"/>
      <c r="J5" s="1"/>
    </row>
    <row r="6" spans="1:10" ht="15.75" x14ac:dyDescent="0.2">
      <c r="A6" s="2" t="s">
        <v>10</v>
      </c>
      <c r="B6" s="12"/>
      <c r="C6" s="2"/>
      <c r="D6" s="2"/>
      <c r="E6" s="2"/>
      <c r="F6" s="2"/>
      <c r="G6" s="2"/>
      <c r="H6" s="9"/>
      <c r="I6" s="9"/>
      <c r="J6" s="9"/>
    </row>
    <row r="7" spans="1:10" ht="15.6" customHeight="1" x14ac:dyDescent="0.2">
      <c r="A7" s="11" t="s">
        <v>14</v>
      </c>
      <c r="B7" s="12" t="s">
        <v>19</v>
      </c>
      <c r="C7" s="2"/>
      <c r="D7" s="2"/>
      <c r="E7" s="2"/>
      <c r="F7" s="2"/>
      <c r="G7" s="2"/>
      <c r="H7" s="9"/>
      <c r="I7" s="9"/>
      <c r="J7" s="9"/>
    </row>
    <row r="8" spans="1:10" ht="15.75" x14ac:dyDescent="0.2">
      <c r="A8" s="11"/>
      <c r="B8" s="12" t="s">
        <v>20</v>
      </c>
      <c r="C8" s="2"/>
      <c r="D8" s="2"/>
      <c r="E8" s="2"/>
      <c r="F8" s="2"/>
      <c r="G8" s="2"/>
      <c r="H8" s="9"/>
      <c r="I8" s="9"/>
      <c r="J8" s="9"/>
    </row>
    <row r="9" spans="1:10" ht="15.75" x14ac:dyDescent="0.2">
      <c r="A9" s="11" t="s">
        <v>15</v>
      </c>
      <c r="B9" s="12" t="s">
        <v>13</v>
      </c>
      <c r="C9" s="2"/>
      <c r="D9" s="2"/>
      <c r="E9" s="2"/>
      <c r="F9" s="2"/>
      <c r="G9" s="2"/>
      <c r="H9" s="9"/>
      <c r="I9" s="9"/>
      <c r="J9" s="9"/>
    </row>
    <row r="10" spans="1:10" ht="15.75" x14ac:dyDescent="0.2">
      <c r="A10" s="11" t="s">
        <v>16</v>
      </c>
      <c r="B10" s="12" t="s">
        <v>21</v>
      </c>
    </row>
    <row r="11" spans="1:10" ht="15.75" x14ac:dyDescent="0.2">
      <c r="A11" s="11"/>
      <c r="B11" s="12"/>
    </row>
    <row r="12" spans="1:10" ht="16.5" thickBot="1" x14ac:dyDescent="0.25">
      <c r="A12" s="11"/>
      <c r="B12" s="12"/>
    </row>
    <row r="13" spans="1:10" x14ac:dyDescent="0.2">
      <c r="B13" s="44" t="s">
        <v>30</v>
      </c>
      <c r="C13" s="48" t="s">
        <v>41</v>
      </c>
      <c r="D13" s="49"/>
      <c r="E13" s="50"/>
      <c r="F13" s="46" t="s">
        <v>42</v>
      </c>
    </row>
    <row r="14" spans="1:10" ht="13.5" thickBot="1" x14ac:dyDescent="0.25">
      <c r="B14" s="45"/>
      <c r="C14" s="22" t="s">
        <v>40</v>
      </c>
      <c r="D14" s="22" t="s">
        <v>39</v>
      </c>
      <c r="E14" s="22" t="s">
        <v>56</v>
      </c>
      <c r="F14" s="47"/>
    </row>
    <row r="15" spans="1:10" x14ac:dyDescent="0.2">
      <c r="B15" s="15">
        <v>1</v>
      </c>
      <c r="C15" s="34">
        <v>0</v>
      </c>
      <c r="D15" s="35">
        <v>50</v>
      </c>
      <c r="E15" s="36">
        <v>50</v>
      </c>
      <c r="F15" s="33">
        <v>100</v>
      </c>
    </row>
    <row r="16" spans="1:10" x14ac:dyDescent="0.2">
      <c r="B16" s="15">
        <v>10</v>
      </c>
      <c r="C16" s="37">
        <v>5</v>
      </c>
      <c r="D16" s="38">
        <v>5</v>
      </c>
      <c r="E16" s="39">
        <v>0</v>
      </c>
      <c r="F16" s="33">
        <v>10</v>
      </c>
    </row>
    <row r="17" spans="1:10" ht="13.5" thickBot="1" x14ac:dyDescent="0.25">
      <c r="B17" s="15">
        <v>100</v>
      </c>
      <c r="C17" s="40">
        <v>1</v>
      </c>
      <c r="D17" s="41">
        <v>0</v>
      </c>
      <c r="E17" s="42">
        <v>0</v>
      </c>
      <c r="F17" s="33">
        <v>1</v>
      </c>
    </row>
    <row r="18" spans="1:10" x14ac:dyDescent="0.2">
      <c r="C18" s="33">
        <f>SUM(C15:C17)</f>
        <v>6</v>
      </c>
      <c r="D18" s="33">
        <f>SUM(D15:D17)</f>
        <v>55</v>
      </c>
      <c r="E18" s="33">
        <f>SUM(E15:E17)</f>
        <v>50</v>
      </c>
      <c r="F18" s="33">
        <f>SUM(F15:F17)</f>
        <v>111</v>
      </c>
    </row>
    <row r="19" spans="1:10" ht="12.95" customHeight="1" x14ac:dyDescent="0.2"/>
    <row r="20" spans="1:10" x14ac:dyDescent="0.2">
      <c r="A20" s="27" t="s">
        <v>43</v>
      </c>
      <c r="C20" s="16">
        <f>SUMPRODUCT(C15:C17,$B$15:$B$17)/C18</f>
        <v>25</v>
      </c>
      <c r="D20" s="16">
        <f>SUMPRODUCT(D15:D17,$B$15:$B$17)/D18</f>
        <v>1.8181818181818181</v>
      </c>
      <c r="E20" s="16">
        <f>SUMPRODUCT(E15:E17,$B$15:$B$17)/E18</f>
        <v>1</v>
      </c>
      <c r="F20" s="32">
        <f>SUMPRODUCT(F15:F17,$B$15:$B$17)/F18</f>
        <v>2.7027027027027026</v>
      </c>
      <c r="I20" s="16"/>
      <c r="J20" s="16"/>
    </row>
    <row r="21" spans="1:10" x14ac:dyDescent="0.2">
      <c r="A21" s="28"/>
      <c r="I21" s="16"/>
      <c r="J21" s="16"/>
    </row>
    <row r="22" spans="1:10" x14ac:dyDescent="0.2">
      <c r="A22" s="28"/>
    </row>
    <row r="23" spans="1:10" x14ac:dyDescent="0.2">
      <c r="A23" s="28"/>
      <c r="B23">
        <v>1</v>
      </c>
      <c r="C23" s="17">
        <f>(B23-C$20)^2*C15</f>
        <v>0</v>
      </c>
      <c r="D23" s="17">
        <f>(B23-D$20)^2*D15</f>
        <v>33.471074380165284</v>
      </c>
      <c r="E23" s="17">
        <f>(B23-E$20)^2*E15</f>
        <v>0</v>
      </c>
      <c r="F23" s="17">
        <f>(B23-F$20)^2*F15</f>
        <v>289.91964937910882</v>
      </c>
    </row>
    <row r="24" spans="1:10" x14ac:dyDescent="0.2">
      <c r="A24" s="28"/>
      <c r="B24">
        <v>10</v>
      </c>
      <c r="C24" s="17">
        <f>(B24-C$20)^2*C16</f>
        <v>1125</v>
      </c>
      <c r="D24" s="17">
        <f>(B24-D$20)^2*D16</f>
        <v>334.71074380165294</v>
      </c>
      <c r="E24" s="17">
        <f t="shared" ref="E24:E25" si="0">(B24-E$20)^2*E16</f>
        <v>0</v>
      </c>
      <c r="F24" s="17">
        <f>(B24-F$20)^2*F16</f>
        <v>532.50547845142444</v>
      </c>
    </row>
    <row r="25" spans="1:10" x14ac:dyDescent="0.2">
      <c r="A25" s="28"/>
      <c r="B25">
        <v>100</v>
      </c>
      <c r="C25" s="17">
        <f>(B25-C$20)^2*C17</f>
        <v>5625</v>
      </c>
      <c r="D25" s="17">
        <f>(B25-D$20)^2*D17</f>
        <v>0</v>
      </c>
      <c r="E25" s="17">
        <f t="shared" si="0"/>
        <v>0</v>
      </c>
      <c r="F25" s="17">
        <f>(B25-F$20)^2*F17</f>
        <v>9466.7640613586555</v>
      </c>
    </row>
    <row r="26" spans="1:10" x14ac:dyDescent="0.2">
      <c r="A26" s="27" t="s">
        <v>44</v>
      </c>
      <c r="C26">
        <f>SUM(C23:C25)/C18</f>
        <v>1125</v>
      </c>
      <c r="D26" s="29">
        <f>SUM(D23:D25)/D18</f>
        <v>6.6942148760330591</v>
      </c>
      <c r="E26">
        <f>SUM(E23:E25)/E18</f>
        <v>0</v>
      </c>
      <c r="F26" s="31">
        <f>SUM(F23:F25)/F18</f>
        <v>92.695398100803502</v>
      </c>
      <c r="G26" s="24" t="s">
        <v>45</v>
      </c>
    </row>
    <row r="27" spans="1:10" x14ac:dyDescent="0.2">
      <c r="F27" s="31">
        <f>SUMPRODUCT(C26:E26,C18:E18)/F18</f>
        <v>64.127764127764124</v>
      </c>
      <c r="G27" s="24" t="s">
        <v>46</v>
      </c>
    </row>
    <row r="28" spans="1:10" x14ac:dyDescent="0.2">
      <c r="F28" s="31">
        <f>((C20-F20)^2*C18+(D20-F20)^2*D18+(E20-F20)^2*E18)/F18</f>
        <v>28.567633973039381</v>
      </c>
      <c r="G28" s="24" t="s">
        <v>47</v>
      </c>
    </row>
    <row r="31" spans="1:10" ht="18" x14ac:dyDescent="0.25">
      <c r="D31" s="26"/>
      <c r="E31" s="18" t="s">
        <v>57</v>
      </c>
      <c r="F31" s="43">
        <f>F28/F26</f>
        <v>0.30818826563507418</v>
      </c>
    </row>
    <row r="33" spans="1:9" ht="18" x14ac:dyDescent="0.25">
      <c r="D33" s="26"/>
      <c r="E33" s="18" t="s">
        <v>58</v>
      </c>
      <c r="F33" s="25">
        <f>SQRT(F31)</f>
        <v>0.55514706667249369</v>
      </c>
    </row>
    <row r="35" spans="1:9" x14ac:dyDescent="0.2">
      <c r="B35" s="21" t="s">
        <v>65</v>
      </c>
      <c r="C35" s="21" t="s">
        <v>64</v>
      </c>
      <c r="D35" s="21" t="s">
        <v>63</v>
      </c>
    </row>
    <row r="36" spans="1:9" x14ac:dyDescent="0.2">
      <c r="A36">
        <v>1</v>
      </c>
      <c r="B36">
        <v>1</v>
      </c>
      <c r="C36">
        <v>10</v>
      </c>
      <c r="D36">
        <v>10</v>
      </c>
      <c r="F36" s="23" t="s">
        <v>59</v>
      </c>
      <c r="G36" s="30">
        <f>_xlfn.VAR.P(B36:D90)</f>
        <v>92.695398100803502</v>
      </c>
    </row>
    <row r="37" spans="1:9" x14ac:dyDescent="0.2">
      <c r="A37">
        <v>2</v>
      </c>
      <c r="B37">
        <v>1</v>
      </c>
      <c r="C37">
        <v>10</v>
      </c>
      <c r="D37">
        <v>10</v>
      </c>
    </row>
    <row r="38" spans="1:9" x14ac:dyDescent="0.2">
      <c r="A38">
        <v>3</v>
      </c>
      <c r="B38">
        <v>1</v>
      </c>
      <c r="C38">
        <v>10</v>
      </c>
      <c r="D38">
        <v>10</v>
      </c>
      <c r="F38" s="5" t="s">
        <v>60</v>
      </c>
      <c r="G38">
        <f>_xlfn.VAR.P(D36:D41)</f>
        <v>1125</v>
      </c>
      <c r="H38">
        <v>6</v>
      </c>
      <c r="I38">
        <f>G38*H38</f>
        <v>6750</v>
      </c>
    </row>
    <row r="39" spans="1:9" x14ac:dyDescent="0.2">
      <c r="A39">
        <v>4</v>
      </c>
      <c r="B39">
        <v>1</v>
      </c>
      <c r="C39">
        <v>10</v>
      </c>
      <c r="D39">
        <v>10</v>
      </c>
      <c r="F39" s="5" t="s">
        <v>61</v>
      </c>
      <c r="G39" s="29">
        <f>_xlfn.VAR.P(C36:C90)</f>
        <v>6.6942148760330582</v>
      </c>
      <c r="H39">
        <v>55</v>
      </c>
      <c r="I39">
        <f t="shared" ref="I39:I40" si="1">G39*H39</f>
        <v>368.18181818181819</v>
      </c>
    </row>
    <row r="40" spans="1:9" x14ac:dyDescent="0.2">
      <c r="A40">
        <v>5</v>
      </c>
      <c r="B40">
        <v>1</v>
      </c>
      <c r="C40">
        <v>10</v>
      </c>
      <c r="D40">
        <v>10</v>
      </c>
      <c r="F40" s="5" t="s">
        <v>62</v>
      </c>
      <c r="G40">
        <f>_xlfn.VAR.P(B36:B85)</f>
        <v>0</v>
      </c>
      <c r="H40">
        <v>50</v>
      </c>
      <c r="I40">
        <f t="shared" si="1"/>
        <v>0</v>
      </c>
    </row>
    <row r="41" spans="1:9" x14ac:dyDescent="0.2">
      <c r="A41">
        <v>6</v>
      </c>
      <c r="B41">
        <v>1</v>
      </c>
      <c r="C41">
        <v>1</v>
      </c>
      <c r="D41">
        <v>100</v>
      </c>
      <c r="I41" s="5">
        <f>SUM(I38:I40)</f>
        <v>7118.181818181818</v>
      </c>
    </row>
    <row r="42" spans="1:9" x14ac:dyDescent="0.2">
      <c r="A42">
        <v>7</v>
      </c>
      <c r="B42">
        <v>1</v>
      </c>
      <c r="C42">
        <v>1</v>
      </c>
      <c r="F42" s="23" t="s">
        <v>66</v>
      </c>
      <c r="G42" s="31">
        <f>I41/111</f>
        <v>64.127764127764124</v>
      </c>
    </row>
    <row r="43" spans="1:9" x14ac:dyDescent="0.2">
      <c r="A43">
        <v>8</v>
      </c>
      <c r="B43">
        <v>1</v>
      </c>
      <c r="C43">
        <v>1</v>
      </c>
    </row>
    <row r="44" spans="1:9" x14ac:dyDescent="0.2">
      <c r="A44">
        <v>9</v>
      </c>
      <c r="B44">
        <v>1</v>
      </c>
      <c r="C44">
        <v>1</v>
      </c>
      <c r="F44" s="5" t="s">
        <v>67</v>
      </c>
      <c r="G44">
        <f>AVERAGE(D36:D41)</f>
        <v>25</v>
      </c>
      <c r="H44">
        <f>G47</f>
        <v>2.7027027027027026</v>
      </c>
      <c r="I44">
        <f>(G44-H44)^2*H38</f>
        <v>2983.0168005843684</v>
      </c>
    </row>
    <row r="45" spans="1:9" x14ac:dyDescent="0.2">
      <c r="A45">
        <v>10</v>
      </c>
      <c r="B45">
        <v>1</v>
      </c>
      <c r="C45">
        <v>1</v>
      </c>
      <c r="F45" s="5" t="s">
        <v>68</v>
      </c>
      <c r="G45" s="29">
        <f>AVERAGE(C36:C90)</f>
        <v>1.8181818181818181</v>
      </c>
      <c r="H45">
        <f>G47</f>
        <v>2.7027027027027026</v>
      </c>
      <c r="I45">
        <f t="shared" ref="I45:I46" si="2">(G45-H45)^2*H39</f>
        <v>43.030745733448434</v>
      </c>
    </row>
    <row r="46" spans="1:9" x14ac:dyDescent="0.2">
      <c r="A46">
        <v>11</v>
      </c>
      <c r="B46">
        <v>1</v>
      </c>
      <c r="C46">
        <v>1</v>
      </c>
      <c r="F46" s="5" t="s">
        <v>69</v>
      </c>
      <c r="G46">
        <f>AVERAGE(B36:B85)</f>
        <v>1</v>
      </c>
      <c r="H46">
        <f>G47</f>
        <v>2.7027027027027026</v>
      </c>
      <c r="I46">
        <f t="shared" si="2"/>
        <v>144.95982468955441</v>
      </c>
    </row>
    <row r="47" spans="1:9" x14ac:dyDescent="0.2">
      <c r="A47">
        <v>12</v>
      </c>
      <c r="B47">
        <v>1</v>
      </c>
      <c r="C47">
        <v>1</v>
      </c>
      <c r="F47" s="5" t="s">
        <v>70</v>
      </c>
      <c r="G47">
        <f>AVERAGE(B36:D90)</f>
        <v>2.7027027027027026</v>
      </c>
      <c r="I47">
        <f>SUM(I44:I46)</f>
        <v>3171.0073710073711</v>
      </c>
    </row>
    <row r="48" spans="1:9" x14ac:dyDescent="0.2">
      <c r="A48">
        <v>13</v>
      </c>
      <c r="B48">
        <v>1</v>
      </c>
      <c r="C48">
        <v>1</v>
      </c>
    </row>
    <row r="49" spans="1:7" x14ac:dyDescent="0.2">
      <c r="A49">
        <v>14</v>
      </c>
      <c r="B49">
        <v>1</v>
      </c>
      <c r="C49">
        <v>1</v>
      </c>
      <c r="F49" s="23" t="s">
        <v>71</v>
      </c>
      <c r="G49" s="31">
        <f>I47/111</f>
        <v>28.567633973039381</v>
      </c>
    </row>
    <row r="50" spans="1:7" x14ac:dyDescent="0.2">
      <c r="A50">
        <v>15</v>
      </c>
      <c r="B50">
        <v>1</v>
      </c>
      <c r="C50">
        <v>1</v>
      </c>
    </row>
    <row r="51" spans="1:7" x14ac:dyDescent="0.2">
      <c r="A51">
        <v>16</v>
      </c>
      <c r="B51">
        <v>1</v>
      </c>
      <c r="C51">
        <v>1</v>
      </c>
    </row>
    <row r="52" spans="1:7" x14ac:dyDescent="0.2">
      <c r="A52">
        <v>17</v>
      </c>
      <c r="B52">
        <v>1</v>
      </c>
      <c r="C52">
        <v>1</v>
      </c>
    </row>
    <row r="53" spans="1:7" x14ac:dyDescent="0.2">
      <c r="A53">
        <v>18</v>
      </c>
      <c r="B53">
        <v>1</v>
      </c>
      <c r="C53">
        <v>1</v>
      </c>
    </row>
    <row r="54" spans="1:7" x14ac:dyDescent="0.2">
      <c r="A54">
        <v>19</v>
      </c>
      <c r="B54">
        <v>1</v>
      </c>
      <c r="C54">
        <v>1</v>
      </c>
    </row>
    <row r="55" spans="1:7" x14ac:dyDescent="0.2">
      <c r="A55">
        <v>20</v>
      </c>
      <c r="B55">
        <v>1</v>
      </c>
      <c r="C55">
        <v>1</v>
      </c>
    </row>
    <row r="56" spans="1:7" x14ac:dyDescent="0.2">
      <c r="A56">
        <v>21</v>
      </c>
      <c r="B56">
        <v>1</v>
      </c>
      <c r="C56">
        <v>1</v>
      </c>
    </row>
    <row r="57" spans="1:7" x14ac:dyDescent="0.2">
      <c r="A57">
        <v>22</v>
      </c>
      <c r="B57">
        <v>1</v>
      </c>
      <c r="C57">
        <v>1</v>
      </c>
    </row>
    <row r="58" spans="1:7" x14ac:dyDescent="0.2">
      <c r="A58">
        <v>23</v>
      </c>
      <c r="B58">
        <v>1</v>
      </c>
      <c r="C58">
        <v>1</v>
      </c>
    </row>
    <row r="59" spans="1:7" x14ac:dyDescent="0.2">
      <c r="A59">
        <v>24</v>
      </c>
      <c r="B59">
        <v>1</v>
      </c>
      <c r="C59">
        <v>1</v>
      </c>
    </row>
    <row r="60" spans="1:7" x14ac:dyDescent="0.2">
      <c r="A60">
        <v>25</v>
      </c>
      <c r="B60">
        <v>1</v>
      </c>
      <c r="C60">
        <v>1</v>
      </c>
    </row>
    <row r="61" spans="1:7" x14ac:dyDescent="0.2">
      <c r="A61">
        <v>26</v>
      </c>
      <c r="B61">
        <v>1</v>
      </c>
      <c r="C61">
        <v>1</v>
      </c>
    </row>
    <row r="62" spans="1:7" x14ac:dyDescent="0.2">
      <c r="A62">
        <v>27</v>
      </c>
      <c r="B62">
        <v>1</v>
      </c>
      <c r="C62">
        <v>1</v>
      </c>
    </row>
    <row r="63" spans="1:7" x14ac:dyDescent="0.2">
      <c r="A63">
        <v>28</v>
      </c>
      <c r="B63">
        <v>1</v>
      </c>
      <c r="C63">
        <v>1</v>
      </c>
    </row>
    <row r="64" spans="1:7" x14ac:dyDescent="0.2">
      <c r="A64">
        <v>29</v>
      </c>
      <c r="B64">
        <v>1</v>
      </c>
      <c r="C64">
        <v>1</v>
      </c>
    </row>
    <row r="65" spans="1:3" x14ac:dyDescent="0.2">
      <c r="A65">
        <v>30</v>
      </c>
      <c r="B65">
        <v>1</v>
      </c>
      <c r="C65">
        <v>1</v>
      </c>
    </row>
    <row r="66" spans="1:3" x14ac:dyDescent="0.2">
      <c r="A66">
        <v>31</v>
      </c>
      <c r="B66">
        <v>1</v>
      </c>
      <c r="C66">
        <v>1</v>
      </c>
    </row>
    <row r="67" spans="1:3" x14ac:dyDescent="0.2">
      <c r="A67">
        <v>32</v>
      </c>
      <c r="B67">
        <v>1</v>
      </c>
      <c r="C67">
        <v>1</v>
      </c>
    </row>
    <row r="68" spans="1:3" x14ac:dyDescent="0.2">
      <c r="A68">
        <v>33</v>
      </c>
      <c r="B68">
        <v>1</v>
      </c>
      <c r="C68">
        <v>1</v>
      </c>
    </row>
    <row r="69" spans="1:3" x14ac:dyDescent="0.2">
      <c r="A69">
        <v>34</v>
      </c>
      <c r="B69">
        <v>1</v>
      </c>
      <c r="C69">
        <v>1</v>
      </c>
    </row>
    <row r="70" spans="1:3" x14ac:dyDescent="0.2">
      <c r="A70">
        <v>35</v>
      </c>
      <c r="B70">
        <v>1</v>
      </c>
      <c r="C70">
        <v>1</v>
      </c>
    </row>
    <row r="71" spans="1:3" x14ac:dyDescent="0.2">
      <c r="A71">
        <v>36</v>
      </c>
      <c r="B71">
        <v>1</v>
      </c>
      <c r="C71">
        <v>1</v>
      </c>
    </row>
    <row r="72" spans="1:3" x14ac:dyDescent="0.2">
      <c r="A72">
        <v>37</v>
      </c>
      <c r="B72">
        <v>1</v>
      </c>
      <c r="C72">
        <v>1</v>
      </c>
    </row>
    <row r="73" spans="1:3" x14ac:dyDescent="0.2">
      <c r="A73">
        <v>38</v>
      </c>
      <c r="B73">
        <v>1</v>
      </c>
      <c r="C73">
        <v>1</v>
      </c>
    </row>
    <row r="74" spans="1:3" x14ac:dyDescent="0.2">
      <c r="A74">
        <v>39</v>
      </c>
      <c r="B74">
        <v>1</v>
      </c>
      <c r="C74">
        <v>1</v>
      </c>
    </row>
    <row r="75" spans="1:3" x14ac:dyDescent="0.2">
      <c r="A75">
        <v>40</v>
      </c>
      <c r="B75">
        <v>1</v>
      </c>
      <c r="C75">
        <v>1</v>
      </c>
    </row>
    <row r="76" spans="1:3" x14ac:dyDescent="0.2">
      <c r="A76">
        <v>41</v>
      </c>
      <c r="B76">
        <v>1</v>
      </c>
      <c r="C76">
        <v>1</v>
      </c>
    </row>
    <row r="77" spans="1:3" x14ac:dyDescent="0.2">
      <c r="A77">
        <v>42</v>
      </c>
      <c r="B77">
        <v>1</v>
      </c>
      <c r="C77">
        <v>1</v>
      </c>
    </row>
    <row r="78" spans="1:3" x14ac:dyDescent="0.2">
      <c r="A78">
        <v>43</v>
      </c>
      <c r="B78">
        <v>1</v>
      </c>
      <c r="C78">
        <v>1</v>
      </c>
    </row>
    <row r="79" spans="1:3" x14ac:dyDescent="0.2">
      <c r="A79">
        <v>44</v>
      </c>
      <c r="B79">
        <v>1</v>
      </c>
      <c r="C79">
        <v>1</v>
      </c>
    </row>
    <row r="80" spans="1:3" x14ac:dyDescent="0.2">
      <c r="A80">
        <v>45</v>
      </c>
      <c r="B80">
        <v>1</v>
      </c>
      <c r="C80">
        <v>1</v>
      </c>
    </row>
    <row r="81" spans="1:3" x14ac:dyDescent="0.2">
      <c r="A81">
        <v>46</v>
      </c>
      <c r="B81">
        <v>1</v>
      </c>
      <c r="C81">
        <v>1</v>
      </c>
    </row>
    <row r="82" spans="1:3" x14ac:dyDescent="0.2">
      <c r="A82">
        <v>47</v>
      </c>
      <c r="B82">
        <v>1</v>
      </c>
      <c r="C82">
        <v>1</v>
      </c>
    </row>
    <row r="83" spans="1:3" x14ac:dyDescent="0.2">
      <c r="A83">
        <v>48</v>
      </c>
      <c r="B83">
        <v>1</v>
      </c>
      <c r="C83">
        <v>1</v>
      </c>
    </row>
    <row r="84" spans="1:3" x14ac:dyDescent="0.2">
      <c r="A84">
        <v>49</v>
      </c>
      <c r="B84">
        <v>1</v>
      </c>
      <c r="C84">
        <v>1</v>
      </c>
    </row>
    <row r="85" spans="1:3" x14ac:dyDescent="0.2">
      <c r="A85">
        <v>50</v>
      </c>
      <c r="B85">
        <v>1</v>
      </c>
      <c r="C85">
        <v>1</v>
      </c>
    </row>
    <row r="86" spans="1:3" x14ac:dyDescent="0.2">
      <c r="A86">
        <v>51</v>
      </c>
      <c r="C86">
        <v>1</v>
      </c>
    </row>
    <row r="87" spans="1:3" x14ac:dyDescent="0.2">
      <c r="A87">
        <v>52</v>
      </c>
      <c r="C87">
        <v>1</v>
      </c>
    </row>
    <row r="88" spans="1:3" x14ac:dyDescent="0.2">
      <c r="A88">
        <v>53</v>
      </c>
      <c r="C88">
        <v>1</v>
      </c>
    </row>
    <row r="89" spans="1:3" x14ac:dyDescent="0.2">
      <c r="A89">
        <v>54</v>
      </c>
      <c r="C89">
        <v>1</v>
      </c>
    </row>
    <row r="90" spans="1:3" x14ac:dyDescent="0.2">
      <c r="A90">
        <v>55</v>
      </c>
      <c r="C90">
        <v>1</v>
      </c>
    </row>
  </sheetData>
  <mergeCells count="3">
    <mergeCell ref="B13:B14"/>
    <mergeCell ref="F13:F14"/>
    <mergeCell ref="C13:E1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7173" r:id="rId4">
          <objectPr defaultSize="0" autoPict="0" r:id="rId5">
            <anchor moveWithCells="1" sizeWithCells="1">
              <from>
                <xdr:col>8</xdr:col>
                <xdr:colOff>219075</xdr:colOff>
                <xdr:row>0</xdr:row>
                <xdr:rowOff>0</xdr:rowOff>
              </from>
              <to>
                <xdr:col>9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Equation.3" shapeId="71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5"/>
  <dimension ref="A1:J21"/>
  <sheetViews>
    <sheetView tabSelected="1" zoomScaleNormal="100" workbookViewId="0">
      <selection activeCell="H9" sqref="H9"/>
    </sheetView>
  </sheetViews>
  <sheetFormatPr defaultRowHeight="12.75" x14ac:dyDescent="0.2"/>
  <cols>
    <col min="1" max="1" width="8.140625" bestFit="1" customWidth="1"/>
    <col min="2" max="2" width="18.28515625" customWidth="1"/>
    <col min="3" max="3" width="11.140625" customWidth="1"/>
    <col min="4" max="4" width="14.85546875" bestFit="1" customWidth="1"/>
    <col min="6" max="6" width="12.42578125" customWidth="1"/>
    <col min="7" max="7" width="11.28515625" customWidth="1"/>
    <col min="8" max="8" width="14.85546875" bestFit="1" customWidth="1"/>
    <col min="11" max="11" width="9.85546875" customWidth="1"/>
  </cols>
  <sheetData>
    <row r="1" spans="1:10" ht="15" x14ac:dyDescent="0.2">
      <c r="A1" s="52" t="s">
        <v>1</v>
      </c>
      <c r="B1" s="8"/>
      <c r="C1" s="2"/>
      <c r="D1" s="2"/>
      <c r="E1" s="2"/>
      <c r="F1" s="2"/>
      <c r="G1" s="1"/>
      <c r="H1" s="1"/>
      <c r="I1" s="1"/>
    </row>
    <row r="2" spans="1:10" s="4" customFormat="1" ht="15.75" x14ac:dyDescent="0.2">
      <c r="A2" s="53" t="s">
        <v>88</v>
      </c>
      <c r="B2" s="2"/>
      <c r="C2" s="2"/>
      <c r="D2" s="2"/>
      <c r="E2" s="2"/>
      <c r="F2" s="2"/>
      <c r="G2" s="1"/>
      <c r="H2" s="1"/>
      <c r="I2" s="1"/>
    </row>
    <row r="3" spans="1:10" s="4" customFormat="1" ht="15" x14ac:dyDescent="0.2">
      <c r="A3" s="2" t="s">
        <v>90</v>
      </c>
      <c r="C3" s="2"/>
      <c r="D3" s="2"/>
      <c r="E3" s="2"/>
      <c r="F3" s="2"/>
      <c r="G3" s="1"/>
      <c r="H3" s="1"/>
      <c r="I3" s="1"/>
    </row>
    <row r="4" spans="1:10" ht="15.75" x14ac:dyDescent="0.2">
      <c r="A4" s="11" t="s">
        <v>18</v>
      </c>
      <c r="B4" s="3" t="s">
        <v>11</v>
      </c>
    </row>
    <row r="6" spans="1:10" x14ac:dyDescent="0.2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ht="15" x14ac:dyDescent="0.2">
      <c r="A7" s="38"/>
      <c r="B7" s="54" t="s">
        <v>53</v>
      </c>
      <c r="C7" s="54">
        <v>111</v>
      </c>
      <c r="D7" s="54"/>
      <c r="E7" s="54"/>
      <c r="F7" s="54"/>
      <c r="G7" s="54"/>
      <c r="H7" s="54"/>
      <c r="I7" s="38"/>
      <c r="J7" s="38"/>
    </row>
    <row r="8" spans="1:10" ht="15" x14ac:dyDescent="0.2">
      <c r="A8" s="38"/>
      <c r="B8" s="54" t="s">
        <v>52</v>
      </c>
      <c r="C8" s="54">
        <v>110</v>
      </c>
      <c r="D8" s="54"/>
      <c r="E8" s="54"/>
      <c r="F8" s="54"/>
      <c r="G8" s="54"/>
      <c r="H8" s="54"/>
      <c r="I8" s="38"/>
      <c r="J8" s="38"/>
    </row>
    <row r="9" spans="1:10" ht="15" x14ac:dyDescent="0.2">
      <c r="A9" s="38"/>
      <c r="B9" s="61" t="s">
        <v>49</v>
      </c>
      <c r="C9" s="55">
        <f>AVERAGE(ES_1!B6:B116)</f>
        <v>2.7027027027027026</v>
      </c>
      <c r="D9" s="54"/>
      <c r="E9" s="54"/>
      <c r="F9" s="54"/>
      <c r="G9" s="54"/>
      <c r="H9" s="54"/>
      <c r="I9" s="38"/>
      <c r="J9" s="38"/>
    </row>
    <row r="10" spans="1:10" ht="15" x14ac:dyDescent="0.2">
      <c r="A10" s="38"/>
      <c r="B10" s="54" t="s">
        <v>50</v>
      </c>
      <c r="C10" s="55">
        <f>_xlfn.STDEV.S(ES_1!B6:B116)</f>
        <v>9.6715088552967554</v>
      </c>
      <c r="D10" s="54"/>
      <c r="E10" s="54"/>
      <c r="F10" s="54"/>
      <c r="G10" s="54"/>
      <c r="H10" s="54"/>
      <c r="I10" s="38"/>
      <c r="J10" s="38"/>
    </row>
    <row r="11" spans="1:10" x14ac:dyDescent="0.2">
      <c r="A11" s="38"/>
    </row>
    <row r="12" spans="1:10" ht="15.75" x14ac:dyDescent="0.25">
      <c r="A12" s="60"/>
      <c r="B12" s="54" t="s">
        <v>91</v>
      </c>
      <c r="C12" s="54"/>
      <c r="D12" s="54"/>
      <c r="E12" s="54"/>
      <c r="F12" s="54"/>
      <c r="G12" s="54"/>
      <c r="H12" s="54"/>
      <c r="I12" s="38"/>
      <c r="J12" s="38"/>
    </row>
    <row r="13" spans="1:10" x14ac:dyDescent="0.2">
      <c r="I13" s="38"/>
      <c r="J13" s="38"/>
    </row>
    <row r="14" spans="1:10" x14ac:dyDescent="0.2">
      <c r="I14" s="38"/>
      <c r="J14" s="38"/>
    </row>
    <row r="15" spans="1:10" ht="60.75" x14ac:dyDescent="0.25">
      <c r="A15" s="60"/>
      <c r="B15" s="54"/>
      <c r="C15" s="54"/>
      <c r="D15" s="56" t="s">
        <v>92</v>
      </c>
      <c r="E15" s="56" t="s">
        <v>87</v>
      </c>
      <c r="F15" s="56" t="s">
        <v>48</v>
      </c>
      <c r="G15" s="56"/>
      <c r="I15" s="38"/>
      <c r="J15" s="38"/>
    </row>
    <row r="16" spans="1:10" ht="15.75" x14ac:dyDescent="0.25">
      <c r="A16" s="60"/>
      <c r="B16" s="54"/>
      <c r="C16" s="54"/>
      <c r="D16" s="56">
        <f>TINV(0.05,110)</f>
        <v>1.9817652821323735</v>
      </c>
      <c r="E16" s="56">
        <v>1.984</v>
      </c>
      <c r="F16" s="56">
        <v>1.96</v>
      </c>
      <c r="G16" s="56"/>
      <c r="I16" s="38"/>
      <c r="J16" s="38"/>
    </row>
    <row r="17" spans="1:10" ht="15.75" x14ac:dyDescent="0.25">
      <c r="A17" s="60"/>
      <c r="B17" s="54"/>
      <c r="C17" s="62" t="s">
        <v>51</v>
      </c>
      <c r="D17" s="58">
        <f>D16*C10/SQRT(C7)</f>
        <v>1.8192189041969196</v>
      </c>
      <c r="E17" s="58">
        <f>E16*C10/SQRT(C7)</f>
        <v>1.8212703282616092</v>
      </c>
      <c r="F17" s="58">
        <f>F16*C10/SQRT(C7)</f>
        <v>1.7992388323552191</v>
      </c>
      <c r="G17" s="54"/>
      <c r="I17" s="38"/>
      <c r="J17" s="38"/>
    </row>
    <row r="18" spans="1:10" ht="15.75" x14ac:dyDescent="0.25">
      <c r="A18" s="38"/>
      <c r="C18" s="62" t="s">
        <v>55</v>
      </c>
      <c r="D18" s="59">
        <f>C9-D17</f>
        <v>0.88348379850578307</v>
      </c>
      <c r="E18" s="59">
        <f>C9-E17</f>
        <v>0.88143237444109346</v>
      </c>
      <c r="F18" s="59">
        <f>C9-F17</f>
        <v>0.90346387034748354</v>
      </c>
      <c r="G18" s="57"/>
      <c r="I18" s="38"/>
      <c r="J18" s="38"/>
    </row>
    <row r="19" spans="1:10" ht="15.75" x14ac:dyDescent="0.25">
      <c r="A19" s="38"/>
      <c r="C19" s="62" t="s">
        <v>54</v>
      </c>
      <c r="D19" s="59">
        <f>C9+D17</f>
        <v>4.521921606899622</v>
      </c>
      <c r="E19" s="59">
        <f>C9+E17</f>
        <v>4.5239730309643118</v>
      </c>
      <c r="F19" s="59">
        <f>C9+F17</f>
        <v>4.5019415350579219</v>
      </c>
      <c r="I19" s="38"/>
      <c r="J19" s="38"/>
    </row>
    <row r="20" spans="1:10" x14ac:dyDescent="0.2">
      <c r="A20" s="38"/>
      <c r="I20" s="38"/>
      <c r="J20" s="38"/>
    </row>
    <row r="21" spans="1:10" ht="15.75" x14ac:dyDescent="0.25">
      <c r="A21" s="38"/>
      <c r="G21" s="60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6148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0</xdr:rowOff>
              </from>
              <to>
                <xdr:col>5</xdr:col>
                <xdr:colOff>361950</xdr:colOff>
                <xdr:row>0</xdr:row>
                <xdr:rowOff>0</xdr:rowOff>
              </to>
            </anchor>
          </objectPr>
        </oleObject>
      </mc:Choice>
      <mc:Fallback>
        <oleObject progId="Equation.3" shapeId="6148" r:id="rId4"/>
      </mc:Fallback>
    </mc:AlternateContent>
    <mc:AlternateContent xmlns:mc="http://schemas.openxmlformats.org/markup-compatibility/2006">
      <mc:Choice Requires="x14">
        <oleObject progId="Equation.3" shapeId="6149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400050</xdr:colOff>
                <xdr:row>0</xdr:row>
                <xdr:rowOff>0</xdr:rowOff>
              </to>
            </anchor>
          </objectPr>
        </oleObject>
      </mc:Choice>
      <mc:Fallback>
        <oleObject progId="Equation.3" shapeId="6149" r:id="rId6"/>
      </mc:Fallback>
    </mc:AlternateContent>
    <mc:AlternateContent xmlns:mc="http://schemas.openxmlformats.org/markup-compatibility/2006">
      <mc:Choice Requires="x14">
        <oleObject progId="Equation.3" shapeId="6150" r:id="rId8">
          <objectPr defaultSize="0" autoPict="0" r:id="rId9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333375</xdr:colOff>
                <xdr:row>0</xdr:row>
                <xdr:rowOff>0</xdr:rowOff>
              </to>
            </anchor>
          </objectPr>
        </oleObject>
      </mc:Choice>
      <mc:Fallback>
        <oleObject progId="Equation.3" shapeId="6150" r:id="rId8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24"/>
  <sheetViews>
    <sheetView workbookViewId="0">
      <selection activeCell="A25" sqref="A25"/>
    </sheetView>
  </sheetViews>
  <sheetFormatPr defaultRowHeight="12.75" x14ac:dyDescent="0.2"/>
  <cols>
    <col min="1" max="1" width="16" customWidth="1"/>
    <col min="2" max="2" width="15.85546875" customWidth="1"/>
    <col min="3" max="4" width="7.85546875" customWidth="1"/>
    <col min="5" max="5" width="11" customWidth="1"/>
  </cols>
  <sheetData>
    <row r="1" spans="1:9" ht="15" x14ac:dyDescent="0.2">
      <c r="A1" s="8" t="s">
        <v>4</v>
      </c>
      <c r="B1" s="8"/>
      <c r="C1" s="2"/>
      <c r="D1" s="2"/>
      <c r="E1" s="2"/>
      <c r="F1" s="2"/>
      <c r="G1" s="2"/>
      <c r="H1" s="1"/>
      <c r="I1" s="1"/>
    </row>
    <row r="2" spans="1:9" ht="15" x14ac:dyDescent="0.2">
      <c r="A2" s="2" t="s">
        <v>28</v>
      </c>
      <c r="B2" s="2"/>
      <c r="C2" s="2"/>
      <c r="D2" s="2"/>
      <c r="E2" s="2"/>
      <c r="F2" s="2"/>
      <c r="G2" s="2"/>
      <c r="H2" s="1"/>
      <c r="I2" s="1"/>
    </row>
    <row r="3" spans="1:9" ht="15" x14ac:dyDescent="0.2">
      <c r="A3" s="2" t="s">
        <v>22</v>
      </c>
      <c r="B3" s="2"/>
      <c r="C3" s="2"/>
      <c r="D3" s="2"/>
      <c r="E3" s="2"/>
      <c r="F3" s="2"/>
      <c r="G3" s="2"/>
      <c r="H3" s="1"/>
      <c r="I3" s="1"/>
    </row>
    <row r="4" spans="1:9" ht="15" x14ac:dyDescent="0.2">
      <c r="A4" s="2" t="s">
        <v>23</v>
      </c>
      <c r="B4" s="2"/>
      <c r="C4" s="2"/>
      <c r="D4" s="2"/>
      <c r="E4" s="2"/>
      <c r="F4" s="2"/>
      <c r="G4" s="2"/>
      <c r="H4" s="1"/>
      <c r="I4" s="1"/>
    </row>
    <row r="5" spans="1:9" ht="15" x14ac:dyDescent="0.2">
      <c r="A5" s="14" t="s">
        <v>25</v>
      </c>
      <c r="B5" s="10" t="s">
        <v>24</v>
      </c>
      <c r="C5" s="2"/>
      <c r="D5" s="2"/>
      <c r="E5" s="2"/>
      <c r="F5" s="2"/>
      <c r="G5" s="2"/>
      <c r="H5" s="1"/>
      <c r="I5" s="1"/>
    </row>
    <row r="6" spans="1:9" ht="15" x14ac:dyDescent="0.2">
      <c r="A6" s="14" t="s">
        <v>25</v>
      </c>
      <c r="B6" s="10" t="s">
        <v>26</v>
      </c>
      <c r="C6" s="2"/>
      <c r="D6" s="2"/>
      <c r="E6" s="2"/>
      <c r="F6" s="2"/>
      <c r="G6" s="2"/>
      <c r="H6" s="1"/>
      <c r="I6" s="1"/>
    </row>
    <row r="7" spans="1:9" ht="15" x14ac:dyDescent="0.2">
      <c r="A7" s="14" t="s">
        <v>25</v>
      </c>
      <c r="B7" s="10" t="s">
        <v>27</v>
      </c>
      <c r="C7" s="2"/>
      <c r="D7" s="2"/>
      <c r="E7" s="2"/>
      <c r="F7" s="2"/>
      <c r="G7" s="2"/>
      <c r="H7" s="1"/>
      <c r="I7" s="1"/>
    </row>
    <row r="12" spans="1:9" x14ac:dyDescent="0.2">
      <c r="A12" s="5" t="s">
        <v>78</v>
      </c>
    </row>
    <row r="13" spans="1:9" x14ac:dyDescent="0.2">
      <c r="A13" s="5" t="s">
        <v>79</v>
      </c>
    </row>
    <row r="14" spans="1:9" x14ac:dyDescent="0.2">
      <c r="A14">
        <f>1.017^5</f>
        <v>1.0879395490248565</v>
      </c>
    </row>
    <row r="15" spans="1:9" x14ac:dyDescent="0.2">
      <c r="A15" s="5" t="s">
        <v>80</v>
      </c>
    </row>
    <row r="16" spans="1:9" x14ac:dyDescent="0.2">
      <c r="A16" s="5" t="s">
        <v>82</v>
      </c>
      <c r="B16">
        <f>0.6+0.2*3</f>
        <v>1.2000000000000002</v>
      </c>
    </row>
    <row r="17" spans="1:2" x14ac:dyDescent="0.2">
      <c r="A17" s="5" t="s">
        <v>81</v>
      </c>
      <c r="B17">
        <f>0.6+0.2*5</f>
        <v>1.6</v>
      </c>
    </row>
    <row r="19" spans="1:2" x14ac:dyDescent="0.2">
      <c r="A19" s="5" t="s">
        <v>83</v>
      </c>
    </row>
    <row r="21" spans="1:2" ht="21" x14ac:dyDescent="0.35">
      <c r="A21" s="51" t="s">
        <v>84</v>
      </c>
    </row>
    <row r="23" spans="1:2" x14ac:dyDescent="0.2">
      <c r="A23" s="5" t="s">
        <v>85</v>
      </c>
    </row>
    <row r="24" spans="1:2" x14ac:dyDescent="0.2">
      <c r="A24" s="5" t="s">
        <v>86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ES_1</vt:lpstr>
      <vt:lpstr>ES_2</vt:lpstr>
      <vt:lpstr>ES_3</vt:lpstr>
      <vt:lpstr>ES_4</vt:lpstr>
      <vt:lpstr>ES_5</vt:lpstr>
    </vt:vector>
  </TitlesOfParts>
  <Company>Uiversità di Firenze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Dipartimento di Statistica</dc:creator>
  <cp:lastModifiedBy>Maltagliati</cp:lastModifiedBy>
  <cp:lastPrinted>2018-04-03T10:50:02Z</cp:lastPrinted>
  <dcterms:created xsi:type="dcterms:W3CDTF">2005-02-21T12:29:48Z</dcterms:created>
  <dcterms:modified xsi:type="dcterms:W3CDTF">2019-12-20T07:59:38Z</dcterms:modified>
</cp:coreProperties>
</file>