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<sst xmlns="http://schemas.openxmlformats.org/spreadsheetml/2006/main" count="161" uniqueCount="137">
  <si>
    <t>4° LEZIONE</t>
  </si>
  <si>
    <t>Grafici di funzioni esponenziali e logaritmiche</t>
  </si>
  <si>
    <t>Grafico di y=a^x</t>
  </si>
  <si>
    <t>x</t>
  </si>
  <si>
    <t>y=a^x</t>
  </si>
  <si>
    <t>a</t>
  </si>
  <si>
    <t>Consideriamo le seguenti due funzioni esponenziali limitatamente all'intervallo [-2,2]</t>
  </si>
  <si>
    <t>b</t>
  </si>
  <si>
    <t>y=b^x</t>
  </si>
  <si>
    <t>Per quali x  il grafico di y=a^x è minore di y=b^x? Per quali x è maggiore?</t>
  </si>
  <si>
    <r>
      <t>Equazioni e disequazioni esponenziali</t>
    </r>
    <r>
      <rPr>
        <sz val="10"/>
        <rFont val="Arial"/>
        <family val="0"/>
      </rPr>
      <t>.</t>
    </r>
  </si>
  <si>
    <t>Si risolva:</t>
  </si>
  <si>
    <t>(0,5)^(x-3)&gt;(0,5)^(4x+7)</t>
  </si>
  <si>
    <t>disequaz.</t>
  </si>
  <si>
    <t>f(x)=x-3</t>
  </si>
  <si>
    <t>g(x)=4x+7</t>
  </si>
  <si>
    <t>Attenzione abbiamo risolto la disequazione limitatamente all'intervallo [-5,5] e per i punti indicati.</t>
  </si>
  <si>
    <t>Provate a scegliere a = 2. Otteniamo lo stesso risultato?</t>
  </si>
  <si>
    <r>
      <t>Grafico di log</t>
    </r>
    <r>
      <rPr>
        <vertAlign val="subscript"/>
        <sz val="10"/>
        <color indexed="10"/>
        <rFont val="Arial"/>
        <family val="2"/>
      </rPr>
      <t>a</t>
    </r>
    <r>
      <rPr>
        <sz val="10"/>
        <color indexed="10"/>
        <rFont val="Arial"/>
        <family val="2"/>
      </rPr>
      <t>x.</t>
    </r>
  </si>
  <si>
    <r>
      <t>y=log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x.</t>
    </r>
  </si>
  <si>
    <t>Anche in questo caso variare la base del logaritmo e vedere come si modifica il grafico.</t>
  </si>
  <si>
    <t>q</t>
  </si>
  <si>
    <t>n</t>
  </si>
  <si>
    <t>q(1+3,5%)^n</t>
  </si>
  <si>
    <t>(1+3,5%)^n</t>
  </si>
  <si>
    <t>k</t>
  </si>
  <si>
    <t>Supposto q=1, si risolva l'equazione  che rappresenta il secondo quesito nell'incognita n.</t>
  </si>
  <si>
    <t>Utilizzando la funzione "ricerca obiettivo" si ha:</t>
  </si>
  <si>
    <t>(tratto da E. Batschelet-Introduzione alla matematica per biologi - Piccin Editore):</t>
  </si>
  <si>
    <r>
      <t>scendono a circa 10</t>
    </r>
    <r>
      <rPr>
        <vertAlign val="superscript"/>
        <sz val="10"/>
        <rFont val="Arial"/>
        <family val="2"/>
      </rPr>
      <t>-12</t>
    </r>
    <r>
      <rPr>
        <sz val="10"/>
        <rFont val="Arial"/>
        <family val="0"/>
      </rPr>
      <t xml:space="preserve"> mol/l. A causa di queste notevoli differenze per valutare</t>
    </r>
  </si>
  <si>
    <t>le concentrazioni di idronio si usa una scala logaritmica:</t>
  </si>
  <si>
    <r>
      <t xml:space="preserve"> [H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]</t>
    </r>
  </si>
  <si>
    <t>pH</t>
  </si>
  <si>
    <t>Concentrazione</t>
  </si>
  <si>
    <r>
      <t>Esercizio: trovare il pH se la concentrazione di idronio è 3,7*10</t>
    </r>
    <r>
      <rPr>
        <vertAlign val="superscript"/>
        <sz val="10"/>
        <rFont val="Arial"/>
        <family val="2"/>
      </rPr>
      <t xml:space="preserve">-5 </t>
    </r>
    <r>
      <rPr>
        <sz val="10"/>
        <rFont val="Arial"/>
        <family val="2"/>
      </rPr>
      <t xml:space="preserve">mol/l. </t>
    </r>
  </si>
  <si>
    <t xml:space="preserve">Viceversa se il pH oscilla tra 7,38 e 7,45 trovare tra quanto varia la concentrazione di idronio.  </t>
  </si>
  <si>
    <r>
      <t>La concentrazione di idronio, indicata da [H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 xml:space="preserve">], nelle soluzioni acide oscilla tra </t>
    </r>
  </si>
  <si>
    <r>
      <t>Esercizio: risolvere log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(5x+4)&gt;log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(3-x).</t>
    </r>
  </si>
  <si>
    <t>Le condizioni di realtà dei due logaritmi impongono ad x di variare tra -4/5 e 3.</t>
  </si>
  <si>
    <r>
      <t xml:space="preserve"> log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(5x+4)</t>
    </r>
  </si>
  <si>
    <r>
      <t>log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(3-x)</t>
    </r>
  </si>
  <si>
    <t>log3(5x+4)&gt;log3(3-x)</t>
  </si>
  <si>
    <t>Trovare l'ascissa del punto di intersezione dei due grafici usando lo strumento "ricerca obiettivo".</t>
  </si>
  <si>
    <t>log3(5x+4)-log3(3-x)</t>
  </si>
  <si>
    <t>La disequazione di cui sopra è del tipo a^f(x)&gt;a^g(x). Se la base a &gt;1 la disequazione diventa</t>
  </si>
  <si>
    <t xml:space="preserve">Svolgimento: sia q la quantità di legname iniziale, dopo un anno si avrà la quantità q(1+3,5%) </t>
  </si>
  <si>
    <t>e così via, dopo n anni si avrà la quantità q(1+3,5%)^n.</t>
  </si>
  <si>
    <r>
      <t>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(a</t>
    </r>
    <r>
      <rPr>
        <vertAlign val="superscript"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</si>
  <si>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Per quali valori della base a la funzione y=log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x è decrescente?</t>
    </r>
  </si>
  <si>
    <t>Esercizio: si risolva la seguente equazione usando la funzione ricerca obiettivo</t>
  </si>
  <si>
    <t>log(x-9)+logx=log10</t>
  </si>
  <si>
    <t>k=log10</t>
  </si>
  <si>
    <t>log(x-9)+logx</t>
  </si>
  <si>
    <t>Si riscriva l'equazione precedente usando le proprietà del logaritmo.</t>
  </si>
  <si>
    <r>
      <t>Esiste 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0? Giustificare ogni risposta.</t>
    </r>
  </si>
  <si>
    <r>
      <t>da circa 10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  a quasi 10</t>
    </r>
    <r>
      <rPr>
        <vertAlign val="superscript"/>
        <sz val="10"/>
        <rFont val="Arial"/>
        <family val="2"/>
      </rPr>
      <t>-7</t>
    </r>
    <r>
      <rPr>
        <sz val="10"/>
        <rFont val="Arial"/>
        <family val="0"/>
      </rPr>
      <t xml:space="preserve">  mol/litro, per l'acqua distillata [H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]=10</t>
    </r>
    <r>
      <rPr>
        <vertAlign val="superscript"/>
        <sz val="10"/>
        <rFont val="Arial"/>
        <family val="2"/>
      </rPr>
      <t>-7</t>
    </r>
    <r>
      <rPr>
        <sz val="10"/>
        <rFont val="Arial"/>
        <family val="0"/>
      </rPr>
      <t xml:space="preserve">  mol/litro,</t>
    </r>
  </si>
  <si>
    <t>concentrazione che si chiama neutra. Nel caso di soluzioni alcaline le concentrazioni</t>
  </si>
  <si>
    <t xml:space="preserve">I logaritmi in base 10 compaiono in molte formule scientifiche. Ad esempio sono usati nella </t>
  </si>
  <si>
    <r>
      <t xml:space="preserve">scala dei decibel (dB) per misurare il </t>
    </r>
    <r>
      <rPr>
        <b/>
        <sz val="10"/>
        <rFont val="Arial"/>
        <family val="2"/>
      </rPr>
      <t>livello</t>
    </r>
    <r>
      <rPr>
        <sz val="10"/>
        <rFont val="Arial"/>
        <family val="0"/>
      </rPr>
      <t xml:space="preserve"> di intensità sonora. Se I è l'intensità sonora </t>
    </r>
  </si>
  <si>
    <t xml:space="preserve">Esempi: </t>
  </si>
  <si>
    <t>fruscio di foglie</t>
  </si>
  <si>
    <t>10dB</t>
  </si>
  <si>
    <t>automobile silenziosa</t>
  </si>
  <si>
    <t>50dB</t>
  </si>
  <si>
    <t>conversazione ordinaria</t>
  </si>
  <si>
    <t>65dB</t>
  </si>
  <si>
    <t>martello pneumatico a 3 m</t>
  </si>
  <si>
    <t>90dB</t>
  </si>
  <si>
    <t>soglia del dolore</t>
  </si>
  <si>
    <t>120dB</t>
  </si>
  <si>
    <r>
      <t>"livello di intensità sonora" = 10 log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0"/>
      </rPr>
      <t>(I</t>
    </r>
    <r>
      <rPr>
        <b/>
        <sz val="10"/>
        <rFont val="Symbol"/>
        <family val="1"/>
      </rPr>
      <t>×</t>
    </r>
    <r>
      <rPr>
        <b/>
        <sz val="10"/>
        <rFont val="Arial"/>
        <family val="0"/>
      </rPr>
      <t>10</t>
    </r>
    <r>
      <rPr>
        <b/>
        <vertAlign val="superscript"/>
        <sz val="10"/>
        <rFont val="Arial"/>
        <family val="2"/>
      </rPr>
      <t>12</t>
    </r>
    <r>
      <rPr>
        <b/>
        <sz val="10"/>
        <rFont val="Arial"/>
        <family val="0"/>
      </rPr>
      <t>) dB</t>
    </r>
  </si>
  <si>
    <t>livello di intensità sonora(dB)</t>
  </si>
  <si>
    <r>
      <t>espressa in watt al metro quadrato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), il</t>
    </r>
    <r>
      <rPr>
        <b/>
        <sz val="10"/>
        <rFont val="Arial"/>
        <family val="2"/>
      </rPr>
      <t xml:space="preserve"> livello di intensità sonora</t>
    </r>
    <r>
      <rPr>
        <sz val="10"/>
        <rFont val="Arial"/>
        <family val="0"/>
      </rPr>
      <t xml:space="preserve"> in decibel è dato da:</t>
    </r>
  </si>
  <si>
    <t>APPLICAZIONE</t>
  </si>
  <si>
    <t>DISEQUAZIONI LOGARITMICHE</t>
  </si>
  <si>
    <r>
      <t xml:space="preserve"> 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(x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0"/>
      </rPr>
      <t>)</t>
    </r>
  </si>
  <si>
    <r>
      <t>nlog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x</t>
    </r>
  </si>
  <si>
    <r>
      <t>log</t>
    </r>
    <r>
      <rPr>
        <vertAlign val="subscript"/>
        <sz val="10"/>
        <rFont val="Arial"/>
        <family val="2"/>
      </rPr>
      <t>a(-</t>
    </r>
    <r>
      <rPr>
        <sz val="10"/>
        <rFont val="Arial"/>
        <family val="0"/>
      </rPr>
      <t>x)</t>
    </r>
  </si>
  <si>
    <r>
      <t>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(x+3)</t>
    </r>
  </si>
  <si>
    <r>
      <t>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(ass(x)) </t>
    </r>
  </si>
  <si>
    <r>
      <t>ass(log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x)</t>
    </r>
  </si>
  <si>
    <r>
      <t xml:space="preserve">Esercizio: si verifichi numericamente che </t>
    </r>
    <r>
      <rPr>
        <b/>
        <sz val="14"/>
        <rFont val="Arial"/>
        <family val="2"/>
      </rPr>
      <t xml:space="preserve"> log</t>
    </r>
    <r>
      <rPr>
        <b/>
        <vertAlign val="subscript"/>
        <sz val="14"/>
        <rFont val="Arial"/>
        <family val="2"/>
      </rPr>
      <t>a</t>
    </r>
    <r>
      <rPr>
        <b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 xml:space="preserve">2 </t>
    </r>
    <r>
      <rPr>
        <b/>
        <sz val="14"/>
        <rFont val="Arial"/>
        <family val="2"/>
      </rPr>
      <t>è diverso da  2log</t>
    </r>
    <r>
      <rPr>
        <b/>
        <vertAlign val="subscript"/>
        <sz val="14"/>
        <rFont val="Arial"/>
        <family val="2"/>
      </rPr>
      <t>a</t>
    </r>
    <r>
      <rPr>
        <b/>
        <sz val="14"/>
        <rFont val="Arial"/>
        <family val="2"/>
      </rPr>
      <t>x.</t>
    </r>
  </si>
  <si>
    <r>
      <t>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(x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</si>
  <si>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2log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(x</t>
    </r>
    <r>
      <rPr>
        <sz val="10"/>
        <rFont val="Arial"/>
        <family val="0"/>
      </rPr>
      <t>)</t>
    </r>
  </si>
  <si>
    <t>Dalla tabella si vede che le due funzioni coincidono solo per x&gt;0. La seconda funzione non è</t>
  </si>
  <si>
    <r>
      <t>Cosa possiamo dire di y =log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x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e di y=3log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x ?</t>
    </r>
  </si>
  <si>
    <t>Esercizio: si verifichino numericamente alcune proprietà dei logaritmi ad esempio che</t>
  </si>
  <si>
    <r>
      <t xml:space="preserve"> log</t>
    </r>
    <r>
      <rPr>
        <b/>
        <vertAlign val="subscript"/>
        <sz val="16"/>
        <rFont val="Arial"/>
        <family val="2"/>
      </rPr>
      <t>a</t>
    </r>
    <r>
      <rPr>
        <b/>
        <sz val="16"/>
        <rFont val="Arial"/>
        <family val="2"/>
      </rPr>
      <t>(a</t>
    </r>
    <r>
      <rPr>
        <b/>
        <vertAlign val="superscript"/>
        <sz val="16"/>
        <rFont val="Arial"/>
        <family val="2"/>
      </rPr>
      <t>x</t>
    </r>
    <r>
      <rPr>
        <b/>
        <sz val="16"/>
        <rFont val="Arial"/>
        <family val="2"/>
      </rPr>
      <t>) = x per ogni x reale  e a&gt;0 con a non uno.</t>
    </r>
  </si>
  <si>
    <r>
      <t xml:space="preserve">Altra proprietà: </t>
    </r>
    <r>
      <rPr>
        <b/>
        <sz val="16"/>
        <rFont val="Arial"/>
        <family val="2"/>
      </rPr>
      <t>log</t>
    </r>
    <r>
      <rPr>
        <b/>
        <vertAlign val="subscript"/>
        <sz val="16"/>
        <rFont val="Arial"/>
        <family val="2"/>
      </rPr>
      <t>a</t>
    </r>
    <r>
      <rPr>
        <b/>
        <sz val="16"/>
        <rFont val="Arial"/>
        <family val="2"/>
      </rPr>
      <t>(x</t>
    </r>
    <r>
      <rPr>
        <b/>
        <vertAlign val="superscript"/>
        <sz val="16"/>
        <rFont val="Arial"/>
        <family val="2"/>
      </rPr>
      <t>n</t>
    </r>
    <r>
      <rPr>
        <b/>
        <sz val="16"/>
        <rFont val="Arial"/>
        <family val="2"/>
      </rPr>
      <t>)=nlog</t>
    </r>
    <r>
      <rPr>
        <b/>
        <vertAlign val="subscript"/>
        <sz val="16"/>
        <rFont val="Arial"/>
        <family val="2"/>
      </rPr>
      <t>a</t>
    </r>
    <r>
      <rPr>
        <b/>
        <sz val="16"/>
        <rFont val="Arial"/>
        <family val="2"/>
      </rPr>
      <t>x</t>
    </r>
    <r>
      <rPr>
        <sz val="10"/>
        <rFont val="Arial"/>
        <family val="0"/>
      </rPr>
      <t xml:space="preserve"> </t>
    </r>
    <r>
      <rPr>
        <b/>
        <sz val="16"/>
        <rFont val="Arial"/>
        <family val="2"/>
      </rPr>
      <t>per x &gt;0 e a&gt;0 non uno.</t>
    </r>
  </si>
  <si>
    <t>Abbiamo utilizzato la funzione "LN()", la quale restituisce il logaritmo naturale di un numero</t>
  </si>
  <si>
    <t>positivo. Per scrivere il logaritmo in base a con a&gt;0 e diverso da 1 usiamo la formula</t>
  </si>
  <si>
    <r>
      <t xml:space="preserve">di </t>
    </r>
    <r>
      <rPr>
        <b/>
        <sz val="16"/>
        <rFont val="Arial"/>
        <family val="2"/>
      </rPr>
      <t>cambiamento di base  log</t>
    </r>
    <r>
      <rPr>
        <b/>
        <vertAlign val="subscript"/>
        <sz val="16"/>
        <rFont val="Arial"/>
        <family val="2"/>
      </rPr>
      <t>a</t>
    </r>
    <r>
      <rPr>
        <b/>
        <sz val="16"/>
        <rFont val="Arial"/>
        <family val="2"/>
      </rPr>
      <t>x=(LNx)/(LNa)</t>
    </r>
    <r>
      <rPr>
        <sz val="10"/>
        <rFont val="Arial"/>
        <family val="0"/>
      </rPr>
      <t>.</t>
    </r>
  </si>
  <si>
    <t xml:space="preserve">Tracciare i grafici delle funzioni esponenziali variando la base a e precisamente scegliendo a&gt;1 </t>
  </si>
  <si>
    <t>e a&lt;1. Cosa succede se a=1? Può essere a=0? Dare spiegazioni.</t>
  </si>
  <si>
    <t xml:space="preserve">f(x) &gt; g(x), altrimenti dobbiamo scrivere f(x)&lt;g(x). Facciamo uso del "se" per risolvere </t>
  </si>
  <si>
    <t>la disequazione:</t>
  </si>
  <si>
    <r>
      <t xml:space="preserve">Dalla tabella di cui sopra si verifichi che </t>
    </r>
    <r>
      <rPr>
        <b/>
        <sz val="14"/>
        <rFont val="Arial"/>
        <family val="2"/>
      </rPr>
      <t>log</t>
    </r>
    <r>
      <rPr>
        <b/>
        <vertAlign val="subscript"/>
        <sz val="14"/>
        <rFont val="Arial"/>
        <family val="2"/>
      </rPr>
      <t>a</t>
    </r>
    <r>
      <rPr>
        <b/>
        <sz val="14"/>
        <rFont val="Arial"/>
        <family val="2"/>
      </rPr>
      <t>1=0 per ogni a &gt;0 e non uno.</t>
    </r>
  </si>
  <si>
    <t xml:space="preserve"> prevedere in dieci anni? Quanti anni ci vorranno perché la quantità di legname sia raddoppiata?</t>
  </si>
  <si>
    <t xml:space="preserve">esponenziale. Si supponga che il tasso annuale di crescita sia del 3,5%. Che aumento si può </t>
  </si>
  <si>
    <t xml:space="preserve">Dalla tabella e dal grafico si vede che in 10 anni si è avuto un aumento del 41% e che </t>
  </si>
  <si>
    <t>il raddoppio si ha in 20 anni.</t>
  </si>
  <si>
    <t>APPLICAZIONE (tratta da E. Batschelet-Introduzione alla matematica per biologi -</t>
  </si>
  <si>
    <t xml:space="preserve"> Piccin Editore) :  In una foresta giovane la quantità di alberi da legna cresce in maniera quasi </t>
  </si>
  <si>
    <t>APPLICAZIONE dei logaritmi alla chimica ed uso del doppio "se".</t>
  </si>
  <si>
    <r>
      <t>Per scrivere in tabella la natura della concentrazione abbiamo usato la "</t>
    </r>
    <r>
      <rPr>
        <sz val="10"/>
        <color indexed="10"/>
        <rFont val="Arial"/>
        <family val="2"/>
      </rPr>
      <t>nidificazione</t>
    </r>
    <r>
      <rPr>
        <sz val="10"/>
        <rFont val="Arial"/>
        <family val="0"/>
      </rPr>
      <t>" del se.</t>
    </r>
  </si>
  <si>
    <t xml:space="preserve">Dalla tabella si osserva che raddoppiando l'intensità I, il livello di intensità si incrementa solo </t>
  </si>
  <si>
    <t xml:space="preserve">di 3 dB. Questo spiega perché raddoppiando la potenza di un amplificatore audio si aumenti </t>
  </si>
  <si>
    <t xml:space="preserve">solo di qualche decibel il livello di intensità sonora. Dimostrarlo in generale usando le proprietà </t>
  </si>
  <si>
    <t>del logaritmo.</t>
  </si>
  <si>
    <r>
      <t>Esercizio: Si disegnino i grafici al variare della base a di y = 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(-x), y=log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(x+3), y=log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(ass(x))</t>
    </r>
  </si>
  <si>
    <r>
      <t xml:space="preserve"> e di y=ass(log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x).</t>
    </r>
  </si>
  <si>
    <r>
      <t>log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[H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]; si chiama pH=- log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[H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]</t>
    </r>
  </si>
  <si>
    <r>
      <t>I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),</t>
    </r>
  </si>
  <si>
    <r>
      <t>Attenzione la funzione y = 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(</t>
    </r>
    <r>
      <rPr>
        <sz val="10"/>
        <rFont val="Arial"/>
        <family val="0"/>
      </rPr>
      <t>-x) è definita se -x &gt;0 ovvero se x&lt;0.</t>
    </r>
  </si>
  <si>
    <t>Esercizio "salvavita"</t>
  </si>
  <si>
    <t>Tratto dalla trasmissione "Ulisse" di Alberto Angela sulla forza di gravità:</t>
  </si>
  <si>
    <t>Un corpo in caduta libera cade con un moto uniformemente accelerato</t>
  </si>
  <si>
    <t>dovuto alla forza di gravità.</t>
  </si>
  <si>
    <r>
      <t xml:space="preserve">Ricordiamo le </t>
    </r>
    <r>
      <rPr>
        <b/>
        <sz val="12"/>
        <rFont val="Arial"/>
        <family val="2"/>
      </rPr>
      <t xml:space="preserve">equazioni del moto: v = gt </t>
    </r>
    <r>
      <rPr>
        <sz val="10"/>
        <rFont val="Arial"/>
        <family val="0"/>
      </rPr>
      <t>ove g è l'accelerazione di gravità ovvero</t>
    </r>
    <r>
      <rPr>
        <b/>
        <sz val="12"/>
        <rFont val="Arial"/>
        <family val="2"/>
      </rPr>
      <t xml:space="preserve"> </t>
    </r>
  </si>
  <si>
    <r>
      <t>g=9,8 m/s</t>
    </r>
    <r>
      <rPr>
        <b/>
        <vertAlign val="superscript"/>
        <sz val="12"/>
        <rFont val="Arial"/>
        <family val="2"/>
      </rPr>
      <t>2</t>
    </r>
    <r>
      <rPr>
        <sz val="10"/>
        <rFont val="Arial"/>
        <family val="0"/>
      </rPr>
      <t xml:space="preserve"> , v è la velocità di caduta e t il tempo . Lo spazio percorso s è dato da</t>
    </r>
  </si>
  <si>
    <r>
      <t xml:space="preserve"> s= (1/2) g t</t>
    </r>
    <r>
      <rPr>
        <b/>
        <vertAlign val="superscript"/>
        <sz val="12"/>
        <rFont val="Arial"/>
        <family val="2"/>
      </rPr>
      <t>2</t>
    </r>
    <r>
      <rPr>
        <sz val="10"/>
        <rFont val="Arial"/>
        <family val="0"/>
      </rPr>
      <t>. Dalle due equazioni precedenti si ricava s=(1/2)g 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/g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, da cui s=(1/2) 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/g</t>
    </r>
  </si>
  <si>
    <r>
      <t>ovvero</t>
    </r>
    <r>
      <rPr>
        <b/>
        <sz val="12"/>
        <rFont val="Arial"/>
        <family val="2"/>
      </rPr>
      <t xml:space="preserve">  s= v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/ 2g. </t>
    </r>
    <r>
      <rPr>
        <sz val="10"/>
        <rFont val="Arial"/>
        <family val="2"/>
      </rPr>
      <t xml:space="preserve">Essendo g costante, almeno nello stesso posto, dalla formula precedente </t>
    </r>
  </si>
  <si>
    <t>si vede che lo spazio percorso è direttamente proporzionale al quadrato della velocità.</t>
  </si>
  <si>
    <t>Questa osservazione può essere utile per immaginare gli effetti dovuti ad un incidente stradale.</t>
  </si>
  <si>
    <t xml:space="preserve">Immaginiamo di viaggiare con un auto o una moto a 30 km/h  o più, e di andare a sbattere </t>
  </si>
  <si>
    <r>
      <t>da un'altezza s data da s= 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 2g.</t>
    </r>
  </si>
  <si>
    <t>v (km/h)</t>
  </si>
  <si>
    <t>g (m/s)</t>
  </si>
  <si>
    <r>
      <t>s= 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 2g.</t>
    </r>
  </si>
  <si>
    <t xml:space="preserve">Attenzione rendere omogenee le unità di misura. </t>
  </si>
  <si>
    <t xml:space="preserve">Dalla tabella di cui sopra si vede che gli effetti di un incidente a 30km/h sono simili </t>
  </si>
  <si>
    <t xml:space="preserve">a quelli di una caduta dal primo piano di uno stabile, a 60 km/ h  sono simili ad una </t>
  </si>
  <si>
    <t>caduta dal 4° piano, a 120 km/h sono simili ad una caduta dal 18° piano….</t>
  </si>
  <si>
    <t>caduta dal piano</t>
  </si>
  <si>
    <t xml:space="preserve">contro un ostacolo fisso. Gli effetti dell'incidente sono simili a quelli che si avrebbero cadendo </t>
  </si>
  <si>
    <r>
      <t>2log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(ass(x))</t>
    </r>
  </si>
  <si>
    <r>
      <t xml:space="preserve">definita per x &lt;0. Mentre sempre dalla tabella vediamo che </t>
    </r>
    <r>
      <rPr>
        <b/>
        <sz val="10"/>
        <rFont val="Arial"/>
        <family val="2"/>
      </rPr>
      <t>log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coincide con  2log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ass(x).</t>
    </r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</si>
</sst>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0000000"/>
    <numFmt numFmtId="181" formatCode="0.000000000"/>
    <numFmt numFmtId="182" formatCode="0.0000000000"/>
  </numFmts>
  <fonts count="31">
    <font>
      <sz val="10"/>
      <name val="Arial"/>
      <family val="0"/>
    </font>
    <font>
      <sz val="10"/>
      <color indexed="10"/>
      <name val="Arial"/>
      <family val="0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vertAlign val="subscript"/>
      <sz val="10"/>
      <name val="Arial"/>
      <family val="2"/>
    </font>
    <font>
      <vertAlign val="subscript"/>
      <sz val="10"/>
      <color indexed="10"/>
      <name val="Arial"/>
      <family val="2"/>
    </font>
    <font>
      <sz val="10.5"/>
      <name val="Arial"/>
      <family val="0"/>
    </font>
    <font>
      <sz val="10"/>
      <color indexed="12"/>
      <name val="Arial"/>
      <family val="2"/>
    </font>
    <font>
      <sz val="10.25"/>
      <name val="Arial"/>
      <family val="0"/>
    </font>
    <font>
      <sz val="10"/>
      <color indexed="4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9.5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vertAlign val="superscript"/>
      <sz val="14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  <font>
      <b/>
      <vertAlign val="superscript"/>
      <sz val="16"/>
      <name val="Arial"/>
      <family val="2"/>
    </font>
    <font>
      <sz val="12"/>
      <color indexed="10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3" fontId="0" fillId="2" borderId="0" xfId="0" applyNumberFormat="1" applyFill="1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174" fontId="0" fillId="2" borderId="0" xfId="0" applyNumberForma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 indent="3"/>
    </xf>
    <xf numFmtId="0" fontId="0" fillId="0" borderId="0" xfId="0" applyFill="1" applyAlignment="1">
      <alignment horizontal="center"/>
    </xf>
    <xf numFmtId="2" fontId="0" fillId="2" borderId="0" xfId="0" applyNumberFormat="1" applyFill="1" applyAlignment="1">
      <alignment horizontal="left" indent="3"/>
    </xf>
    <xf numFmtId="2" fontId="23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"/>
          <c:w val="0.88075"/>
          <c:h val="1"/>
        </c:manualLayout>
      </c:layout>
      <c:scatterChart>
        <c:scatterStyle val="smooth"/>
        <c:varyColors val="0"/>
        <c:ser>
          <c:idx val="0"/>
          <c:order val="0"/>
          <c:tx>
            <c:v>y=a^x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Foglio1!$C$6:$C$26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62272559"/>
        <c:axId val="23582120"/>
      </c:scatterChart>
      <c:valAx>
        <c:axId val="622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82120"/>
        <c:crosses val="autoZero"/>
        <c:crossBetween val="midCat"/>
        <c:dispUnits/>
      </c:valAx>
      <c:valAx>
        <c:axId val="23582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27255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4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Foglio1!$E$504</c:f>
              <c:strCache>
                <c:ptCount val="1"/>
                <c:pt idx="0">
                  <c:v>ass(logax)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Foglio1!$A$505:$A$526</c:f>
              <c:numCache/>
            </c:numRef>
          </c:xVal>
          <c:yVal>
            <c:numRef>
              <c:f>Foglio1!$E$505:$E$526</c:f>
              <c:numCache/>
            </c:numRef>
          </c:yVal>
          <c:smooth val="1"/>
        </c:ser>
        <c:axId val="19803449"/>
        <c:axId val="44013314"/>
      </c:scatterChart>
      <c:valAx>
        <c:axId val="1980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13314"/>
        <c:crosses val="autoZero"/>
        <c:crossBetween val="midCat"/>
        <c:dispUnits/>
      </c:valAx>
      <c:valAx>
        <c:axId val="44013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80344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y=a^x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Foglio1!$A$51:$A$91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Foglio1!$D$51:$D$91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y=b^x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Foglio1!$A$51:$A$91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Foglio1!$E$51:$E$91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10912489"/>
        <c:axId val="31103538"/>
      </c:scatterChart>
      <c:valAx>
        <c:axId val="1091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03538"/>
        <c:crosses val="autoZero"/>
        <c:crossBetween val="midCat"/>
        <c:dispUnits/>
      </c:valAx>
      <c:valAx>
        <c:axId val="31103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9124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435"/>
          <c:w val="0.7995"/>
          <c:h val="0.912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Foglio1!$A$143:$A$164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Foglio1!$C$143:$C$164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Foglio1!$A$143:$A$164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Foglio1!$C$143:$C$164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11496387"/>
        <c:axId val="36358620"/>
      </c:scatterChart>
      <c:valAx>
        <c:axId val="1149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58620"/>
        <c:crosses val="autoZero"/>
        <c:crossBetween val="midCat"/>
        <c:dispUnits/>
      </c:valAx>
      <c:valAx>
        <c:axId val="36358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49638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quantità di legname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Foglio1!$B$205:$B$225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Foglio1!$C$205:$C$225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58792125"/>
        <c:axId val="59367078"/>
      </c:scatterChart>
      <c:valAx>
        <c:axId val="5879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67078"/>
        <c:crosses val="autoZero"/>
        <c:crossBetween val="midCat"/>
        <c:dispUnits/>
      </c:valAx>
      <c:valAx>
        <c:axId val="59367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79212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Foglio1!$B$343</c:f>
              <c:strCache>
                <c:ptCount val="1"/>
                <c:pt idx="0">
                  <c:v> log3(5x+4)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Foglio1!$A$344:$A$380</c:f>
              <c:numCache/>
            </c:numRef>
          </c:xVal>
          <c:yVal>
            <c:numRef>
              <c:f>Foglio1!$B$344:$B$380</c:f>
              <c:numCache/>
            </c:numRef>
          </c:yVal>
          <c:smooth val="1"/>
        </c:ser>
        <c:ser>
          <c:idx val="1"/>
          <c:order val="1"/>
          <c:tx>
            <c:strRef>
              <c:f>Foglio1!$C$343</c:f>
              <c:strCache>
                <c:ptCount val="1"/>
                <c:pt idx="0">
                  <c:v>log3(3-x)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2"/>
            <c:marker>
              <c:symbol val="none"/>
            </c:marker>
          </c:dPt>
          <c:xVal>
            <c:numRef>
              <c:f>Foglio1!$A$344:$A$380</c:f>
              <c:numCache/>
            </c:numRef>
          </c:xVal>
          <c:yVal>
            <c:numRef>
              <c:f>Foglio1!$C$344:$C$380</c:f>
              <c:numCache/>
            </c:numRef>
          </c:yVal>
          <c:smooth val="1"/>
        </c:ser>
        <c:axId val="64541655"/>
        <c:axId val="44003984"/>
      </c:scatterChart>
      <c:valAx>
        <c:axId val="6454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03984"/>
        <c:crosses val="autoZero"/>
        <c:crossBetween val="midCat"/>
        <c:dispUnits/>
      </c:valAx>
      <c:valAx>
        <c:axId val="44003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54165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47"/>
          <c:w val="0.68775"/>
          <c:h val="0.70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Foglio1!$B$293</c:f>
              <c:strCache>
                <c:ptCount val="1"/>
                <c:pt idx="0">
                  <c:v>livello di intensità sonora(dB)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Foglio1!$A$294:$A$310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Foglio1!$B$294:$B$310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axId val="60491537"/>
        <c:axId val="7552922"/>
      </c:scatterChart>
      <c:valAx>
        <c:axId val="6049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52922"/>
        <c:crosses val="autoZero"/>
        <c:crossBetween val="midCat"/>
        <c:dispUnits/>
        <c:majorUnit val="0.4"/>
      </c:valAx>
      <c:valAx>
        <c:axId val="7552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91537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475"/>
          <c:y val="0.4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Foglio1!$C$465</c:f>
              <c:strCache>
                <c:ptCount val="1"/>
                <c:pt idx="0">
                  <c:v>loga(-x)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Foglio1!$A$466:$A$487</c:f>
              <c:numCache/>
            </c:numRef>
          </c:xVal>
          <c:yVal>
            <c:numRef>
              <c:f>Foglio1!$C$466:$C$487</c:f>
              <c:numCache/>
            </c:numRef>
          </c:yVal>
          <c:smooth val="1"/>
        </c:ser>
        <c:axId val="867435"/>
        <c:axId val="7806916"/>
      </c:scatterChart>
      <c:valAx>
        <c:axId val="86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06916"/>
        <c:crosses val="autoZero"/>
        <c:crossBetween val="midCat"/>
        <c:dispUnits/>
      </c:valAx>
      <c:valAx>
        <c:axId val="7806916"/>
        <c:scaling>
          <c:orientation val="minMax"/>
        </c:scaling>
        <c:axPos val="l"/>
        <c:delete val="1"/>
        <c:majorTickMark val="out"/>
        <c:minorTickMark val="none"/>
        <c:tickLblPos val="nextTo"/>
        <c:crossAx val="86743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Arial"/>
                <a:ea typeface="Arial"/>
                <a:cs typeface="Arial"/>
              </a:rPr>
              <a:t>y=loga(x+3)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Foglio1!$C$504</c:f>
              <c:strCache>
                <c:ptCount val="1"/>
                <c:pt idx="0">
                  <c:v>loga(x+3)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Foglio1!$A$505:$A$526</c:f>
              <c:numCache/>
            </c:numRef>
          </c:xVal>
          <c:yVal>
            <c:numRef>
              <c:f>Foglio1!$C$505:$C$526</c:f>
              <c:numCache/>
            </c:numRef>
          </c:yVal>
          <c:smooth val="1"/>
        </c:ser>
        <c:axId val="3153381"/>
        <c:axId val="28380430"/>
      </c:scatterChart>
      <c:valAx>
        <c:axId val="3153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80430"/>
        <c:crosses val="autoZero"/>
        <c:crossBetween val="midCat"/>
        <c:dispUnits/>
      </c:valAx>
      <c:valAx>
        <c:axId val="28380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3381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Arial"/>
                <a:ea typeface="Arial"/>
                <a:cs typeface="Arial"/>
              </a:rPr>
              <a:t>y=loga(ass(x))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Foglio1!$D$504</c:f>
              <c:strCache>
                <c:ptCount val="1"/>
                <c:pt idx="0">
                  <c:v>loga(ass(x))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Foglio1!$A$505:$A$526</c:f>
              <c:numCache/>
            </c:numRef>
          </c:xVal>
          <c:yVal>
            <c:numRef>
              <c:f>Foglio1!$D$505:$D$526</c:f>
              <c:numCache/>
            </c:numRef>
          </c:yVal>
          <c:smooth val="1"/>
        </c:ser>
        <c:axId val="54097279"/>
        <c:axId val="17113464"/>
      </c:scatterChart>
      <c:valAx>
        <c:axId val="540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13464"/>
        <c:crosses val="autoZero"/>
        <c:crossBetween val="midCat"/>
        <c:dispUnits/>
      </c:valAx>
      <c:valAx>
        <c:axId val="17113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0972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47625</xdr:rowOff>
    </xdr:from>
    <xdr:to>
      <xdr:col>6</xdr:col>
      <xdr:colOff>371475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0" y="4772025"/>
        <a:ext cx="50577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93</xdr:row>
      <xdr:rowOff>9525</xdr:rowOff>
    </xdr:from>
    <xdr:to>
      <xdr:col>6</xdr:col>
      <xdr:colOff>171450</xdr:colOff>
      <xdr:row>106</xdr:row>
      <xdr:rowOff>0</xdr:rowOff>
    </xdr:to>
    <xdr:graphicFrame>
      <xdr:nvGraphicFramePr>
        <xdr:cNvPr id="2" name="Chart 2"/>
        <xdr:cNvGraphicFramePr/>
      </xdr:nvGraphicFramePr>
      <xdr:xfrm>
        <a:off x="76200" y="15097125"/>
        <a:ext cx="47815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169</xdr:row>
      <xdr:rowOff>28575</xdr:rowOff>
    </xdr:from>
    <xdr:to>
      <xdr:col>6</xdr:col>
      <xdr:colOff>352425</xdr:colOff>
      <xdr:row>182</xdr:row>
      <xdr:rowOff>95250</xdr:rowOff>
    </xdr:to>
    <xdr:graphicFrame>
      <xdr:nvGraphicFramePr>
        <xdr:cNvPr id="3" name="Chart 3"/>
        <xdr:cNvGraphicFramePr/>
      </xdr:nvGraphicFramePr>
      <xdr:xfrm>
        <a:off x="0" y="27670125"/>
        <a:ext cx="503872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227</xdr:row>
      <xdr:rowOff>114300</xdr:rowOff>
    </xdr:from>
    <xdr:to>
      <xdr:col>6</xdr:col>
      <xdr:colOff>419100</xdr:colOff>
      <xdr:row>240</xdr:row>
      <xdr:rowOff>133350</xdr:rowOff>
    </xdr:to>
    <xdr:graphicFrame>
      <xdr:nvGraphicFramePr>
        <xdr:cNvPr id="4" name="Chart 4"/>
        <xdr:cNvGraphicFramePr/>
      </xdr:nvGraphicFramePr>
      <xdr:xfrm>
        <a:off x="0" y="37309425"/>
        <a:ext cx="51054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382</xdr:row>
      <xdr:rowOff>133350</xdr:rowOff>
    </xdr:from>
    <xdr:to>
      <xdr:col>7</xdr:col>
      <xdr:colOff>523875</xdr:colOff>
      <xdr:row>396</xdr:row>
      <xdr:rowOff>19050</xdr:rowOff>
    </xdr:to>
    <xdr:graphicFrame>
      <xdr:nvGraphicFramePr>
        <xdr:cNvPr id="5" name="Chart 5"/>
        <xdr:cNvGraphicFramePr/>
      </xdr:nvGraphicFramePr>
      <xdr:xfrm>
        <a:off x="180975" y="62836425"/>
        <a:ext cx="5638800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276225</xdr:colOff>
      <xdr:row>313</xdr:row>
      <xdr:rowOff>95250</xdr:rowOff>
    </xdr:from>
    <xdr:to>
      <xdr:col>6</xdr:col>
      <xdr:colOff>190500</xdr:colOff>
      <xdr:row>326</xdr:row>
      <xdr:rowOff>9525</xdr:rowOff>
    </xdr:to>
    <xdr:graphicFrame>
      <xdr:nvGraphicFramePr>
        <xdr:cNvPr id="6" name="Chart 6"/>
        <xdr:cNvGraphicFramePr/>
      </xdr:nvGraphicFramePr>
      <xdr:xfrm>
        <a:off x="276225" y="51568350"/>
        <a:ext cx="460057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487</xdr:row>
      <xdr:rowOff>104775</xdr:rowOff>
    </xdr:from>
    <xdr:to>
      <xdr:col>6</xdr:col>
      <xdr:colOff>476250</xdr:colOff>
      <xdr:row>500</xdr:row>
      <xdr:rowOff>152400</xdr:rowOff>
    </xdr:to>
    <xdr:graphicFrame>
      <xdr:nvGraphicFramePr>
        <xdr:cNvPr id="7" name="Chart 7"/>
        <xdr:cNvGraphicFramePr/>
      </xdr:nvGraphicFramePr>
      <xdr:xfrm>
        <a:off x="57150" y="80324325"/>
        <a:ext cx="5105400" cy="2152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527</xdr:row>
      <xdr:rowOff>57150</xdr:rowOff>
    </xdr:from>
    <xdr:to>
      <xdr:col>6</xdr:col>
      <xdr:colOff>476250</xdr:colOff>
      <xdr:row>540</xdr:row>
      <xdr:rowOff>104775</xdr:rowOff>
    </xdr:to>
    <xdr:graphicFrame>
      <xdr:nvGraphicFramePr>
        <xdr:cNvPr id="8" name="Chart 8"/>
        <xdr:cNvGraphicFramePr/>
      </xdr:nvGraphicFramePr>
      <xdr:xfrm>
        <a:off x="57150" y="86782275"/>
        <a:ext cx="51054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541</xdr:row>
      <xdr:rowOff>114300</xdr:rowOff>
    </xdr:from>
    <xdr:to>
      <xdr:col>6</xdr:col>
      <xdr:colOff>419100</xdr:colOff>
      <xdr:row>555</xdr:row>
      <xdr:rowOff>0</xdr:rowOff>
    </xdr:to>
    <xdr:graphicFrame>
      <xdr:nvGraphicFramePr>
        <xdr:cNvPr id="9" name="Chart 9"/>
        <xdr:cNvGraphicFramePr/>
      </xdr:nvGraphicFramePr>
      <xdr:xfrm>
        <a:off x="0" y="89106375"/>
        <a:ext cx="510540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555</xdr:row>
      <xdr:rowOff>133350</xdr:rowOff>
    </xdr:from>
    <xdr:to>
      <xdr:col>6</xdr:col>
      <xdr:colOff>419100</xdr:colOff>
      <xdr:row>569</xdr:row>
      <xdr:rowOff>19050</xdr:rowOff>
    </xdr:to>
    <xdr:graphicFrame>
      <xdr:nvGraphicFramePr>
        <xdr:cNvPr id="10" name="Chart 10"/>
        <xdr:cNvGraphicFramePr/>
      </xdr:nvGraphicFramePr>
      <xdr:xfrm>
        <a:off x="0" y="91392375"/>
        <a:ext cx="5105400" cy="2152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6"/>
  <sheetViews>
    <sheetView tabSelected="1" workbookViewId="0" topLeftCell="A596">
      <selection activeCell="I606" sqref="I606"/>
    </sheetView>
  </sheetViews>
  <sheetFormatPr defaultColWidth="9.140625" defaultRowHeight="12.75"/>
  <cols>
    <col min="1" max="1" width="11.00390625" style="0" bestFit="1" customWidth="1"/>
    <col min="3" max="3" width="16.140625" style="0" bestFit="1" customWidth="1"/>
    <col min="4" max="4" width="12.28125" style="0" customWidth="1"/>
    <col min="5" max="5" width="12.57421875" style="0" customWidth="1"/>
  </cols>
  <sheetData>
    <row r="1" ht="12.75">
      <c r="A1" t="s">
        <v>0</v>
      </c>
    </row>
    <row r="3" ht="15">
      <c r="A3" s="26" t="s">
        <v>1</v>
      </c>
    </row>
    <row r="4" spans="1:2" ht="12.75">
      <c r="A4" s="2" t="s">
        <v>2</v>
      </c>
      <c r="B4" s="2"/>
    </row>
    <row r="5" spans="1:3" ht="12.75">
      <c r="A5" s="1" t="s">
        <v>3</v>
      </c>
      <c r="B5" s="1" t="s">
        <v>5</v>
      </c>
      <c r="C5" s="1" t="s">
        <v>4</v>
      </c>
    </row>
    <row r="6" spans="1:3" ht="12.75">
      <c r="A6" s="1">
        <v>-5</v>
      </c>
      <c r="B6" s="1">
        <v>2</v>
      </c>
      <c r="C6" s="3">
        <f>$B$6^A6</f>
        <v>0.03125</v>
      </c>
    </row>
    <row r="7" spans="1:3" ht="12.75">
      <c r="A7" s="1">
        <v>-4.5</v>
      </c>
      <c r="B7" s="1"/>
      <c r="C7" s="3">
        <f aca="true" t="shared" si="0" ref="C7:C26">$B$6^A7</f>
        <v>0.04419417382415922</v>
      </c>
    </row>
    <row r="8" spans="1:3" ht="12.75">
      <c r="A8" s="1">
        <v>-4</v>
      </c>
      <c r="B8" s="1"/>
      <c r="C8" s="3">
        <f t="shared" si="0"/>
        <v>0.0625</v>
      </c>
    </row>
    <row r="9" spans="1:3" ht="12.75">
      <c r="A9" s="1">
        <v>-3.5</v>
      </c>
      <c r="B9" s="1"/>
      <c r="C9" s="3">
        <f t="shared" si="0"/>
        <v>0.08838834764831845</v>
      </c>
    </row>
    <row r="10" spans="1:3" ht="12.75">
      <c r="A10" s="1">
        <v>-3</v>
      </c>
      <c r="B10" s="1"/>
      <c r="C10" s="3">
        <f t="shared" si="0"/>
        <v>0.125</v>
      </c>
    </row>
    <row r="11" spans="1:3" ht="12.75">
      <c r="A11" s="1">
        <v>-2.5</v>
      </c>
      <c r="B11" s="1"/>
      <c r="C11" s="3">
        <f t="shared" si="0"/>
        <v>0.17677669529663687</v>
      </c>
    </row>
    <row r="12" spans="1:3" ht="12.75">
      <c r="A12" s="1">
        <v>-2</v>
      </c>
      <c r="B12" s="1"/>
      <c r="C12" s="3">
        <f t="shared" si="0"/>
        <v>0.25</v>
      </c>
    </row>
    <row r="13" spans="1:3" ht="12.75">
      <c r="A13" s="1">
        <v>-1.5</v>
      </c>
      <c r="B13" s="1"/>
      <c r="C13" s="3">
        <f t="shared" si="0"/>
        <v>0.3535533905932738</v>
      </c>
    </row>
    <row r="14" spans="1:3" ht="12.75">
      <c r="A14" s="1">
        <v>-1</v>
      </c>
      <c r="B14" s="1"/>
      <c r="C14" s="3">
        <f t="shared" si="0"/>
        <v>0.5</v>
      </c>
    </row>
    <row r="15" spans="1:3" ht="12.75">
      <c r="A15" s="1">
        <v>-0.5</v>
      </c>
      <c r="B15" s="1"/>
      <c r="C15" s="3">
        <f t="shared" si="0"/>
        <v>0.7071067811865475</v>
      </c>
    </row>
    <row r="16" spans="1:3" ht="12.75">
      <c r="A16" s="1">
        <v>0</v>
      </c>
      <c r="B16" s="1"/>
      <c r="C16" s="3">
        <f t="shared" si="0"/>
        <v>1</v>
      </c>
    </row>
    <row r="17" spans="1:3" ht="12.75">
      <c r="A17" s="1">
        <v>0.5</v>
      </c>
      <c r="B17" s="1"/>
      <c r="C17" s="3">
        <f t="shared" si="0"/>
        <v>1.4142135623730951</v>
      </c>
    </row>
    <row r="18" spans="1:3" ht="12.75">
      <c r="A18" s="1">
        <v>1</v>
      </c>
      <c r="B18" s="1"/>
      <c r="C18" s="3">
        <f t="shared" si="0"/>
        <v>2</v>
      </c>
    </row>
    <row r="19" spans="1:3" ht="12.75">
      <c r="A19" s="1">
        <v>1.5</v>
      </c>
      <c r="B19" s="1"/>
      <c r="C19" s="3">
        <f t="shared" si="0"/>
        <v>2.82842712474619</v>
      </c>
    </row>
    <row r="20" spans="1:3" ht="12.75">
      <c r="A20" s="1">
        <v>2</v>
      </c>
      <c r="B20" s="1"/>
      <c r="C20" s="3">
        <f t="shared" si="0"/>
        <v>4</v>
      </c>
    </row>
    <row r="21" spans="1:3" ht="12.75">
      <c r="A21" s="1">
        <v>2.5</v>
      </c>
      <c r="B21" s="1"/>
      <c r="C21" s="3">
        <f t="shared" si="0"/>
        <v>5.656854249492381</v>
      </c>
    </row>
    <row r="22" spans="1:3" ht="12.75">
      <c r="A22" s="1">
        <v>3</v>
      </c>
      <c r="B22" s="1"/>
      <c r="C22" s="3">
        <f t="shared" si="0"/>
        <v>8</v>
      </c>
    </row>
    <row r="23" spans="1:3" ht="12.75">
      <c r="A23" s="1">
        <v>3.5</v>
      </c>
      <c r="B23" s="1"/>
      <c r="C23" s="3">
        <f t="shared" si="0"/>
        <v>11.31370849898476</v>
      </c>
    </row>
    <row r="24" spans="1:3" ht="12.75">
      <c r="A24" s="1">
        <v>4</v>
      </c>
      <c r="B24" s="1"/>
      <c r="C24" s="3">
        <f t="shared" si="0"/>
        <v>16</v>
      </c>
    </row>
    <row r="25" spans="1:3" ht="12.75">
      <c r="A25" s="1">
        <v>4.5</v>
      </c>
      <c r="B25" s="1"/>
      <c r="C25" s="3">
        <f t="shared" si="0"/>
        <v>22.62741699796952</v>
      </c>
    </row>
    <row r="26" spans="1:3" ht="12.75">
      <c r="A26" s="1">
        <v>5</v>
      </c>
      <c r="B26" s="1"/>
      <c r="C26" s="3">
        <f t="shared" si="0"/>
        <v>32</v>
      </c>
    </row>
    <row r="27" spans="1:3" ht="12.75">
      <c r="A27" s="1"/>
      <c r="B27" s="1"/>
      <c r="C27" s="1"/>
    </row>
    <row r="28" spans="1:3" ht="12.75">
      <c r="A28" s="1"/>
      <c r="B28" s="1"/>
      <c r="C28" s="1"/>
    </row>
    <row r="46" ht="12.75">
      <c r="A46" t="s">
        <v>92</v>
      </c>
    </row>
    <row r="47" ht="12.75">
      <c r="A47" t="s">
        <v>93</v>
      </c>
    </row>
    <row r="48" ht="12.75">
      <c r="A48" t="s">
        <v>6</v>
      </c>
    </row>
    <row r="50" spans="1:5" ht="12.75">
      <c r="A50" s="1" t="s">
        <v>3</v>
      </c>
      <c r="B50" s="1" t="s">
        <v>5</v>
      </c>
      <c r="C50" s="1" t="s">
        <v>7</v>
      </c>
      <c r="D50" s="1" t="s">
        <v>4</v>
      </c>
      <c r="E50" s="1" t="s">
        <v>8</v>
      </c>
    </row>
    <row r="51" spans="1:5" ht="12.75">
      <c r="A51" s="1">
        <v>-2</v>
      </c>
      <c r="B51" s="1">
        <v>2</v>
      </c>
      <c r="C51" s="1">
        <v>3</v>
      </c>
      <c r="D51" s="3">
        <f>$B$51^A51</f>
        <v>0.25</v>
      </c>
      <c r="E51" s="3">
        <f>$C$51^A51</f>
        <v>0.1111111111111111</v>
      </c>
    </row>
    <row r="52" spans="1:5" ht="12.75">
      <c r="A52" s="1">
        <v>-1.9</v>
      </c>
      <c r="B52" s="1"/>
      <c r="C52" s="1"/>
      <c r="D52" s="3">
        <f aca="true" t="shared" si="1" ref="D52:D91">$B$51^A52</f>
        <v>0.2679433656340733</v>
      </c>
      <c r="E52" s="3">
        <f aca="true" t="shared" si="2" ref="E52:E91">$C$51^A52</f>
        <v>0.12401368600376718</v>
      </c>
    </row>
    <row r="53" spans="1:5" ht="12.75">
      <c r="A53" s="1">
        <v>-1.8</v>
      </c>
      <c r="B53" s="1"/>
      <c r="C53" s="1"/>
      <c r="D53" s="3">
        <f t="shared" si="1"/>
        <v>0.2871745887492588</v>
      </c>
      <c r="E53" s="3">
        <f t="shared" si="2"/>
        <v>0.13841454884616855</v>
      </c>
    </row>
    <row r="54" spans="1:5" ht="12.75">
      <c r="A54" s="1">
        <v>-1.7</v>
      </c>
      <c r="B54" s="1"/>
      <c r="C54" s="1"/>
      <c r="D54" s="3">
        <f t="shared" si="1"/>
        <v>0.3077861033362291</v>
      </c>
      <c r="E54" s="3">
        <f t="shared" si="2"/>
        <v>0.15448768559065656</v>
      </c>
    </row>
    <row r="55" spans="1:5" ht="12.75">
      <c r="A55" s="1">
        <v>-1.6</v>
      </c>
      <c r="B55" s="1"/>
      <c r="C55" s="1"/>
      <c r="D55" s="3">
        <f t="shared" si="1"/>
        <v>0.3298769776932236</v>
      </c>
      <c r="E55" s="3">
        <f t="shared" si="2"/>
        <v>0.17242728599059548</v>
      </c>
    </row>
    <row r="56" spans="1:5" ht="12.75">
      <c r="A56" s="1">
        <v>-1.5</v>
      </c>
      <c r="B56" s="1"/>
      <c r="C56" s="1"/>
      <c r="D56" s="3">
        <f t="shared" si="1"/>
        <v>0.3535533905932738</v>
      </c>
      <c r="E56" s="3">
        <f t="shared" si="2"/>
        <v>0.19245008972987526</v>
      </c>
    </row>
    <row r="57" spans="1:5" ht="12.75">
      <c r="A57" s="1">
        <v>-1.4</v>
      </c>
      <c r="B57" s="1"/>
      <c r="C57" s="1"/>
      <c r="D57" s="3">
        <f t="shared" si="1"/>
        <v>0.37892914162759955</v>
      </c>
      <c r="E57" s="3">
        <f t="shared" si="2"/>
        <v>0.2147980049924181</v>
      </c>
    </row>
    <row r="58" spans="1:5" ht="12.75">
      <c r="A58" s="1">
        <v>-1.3</v>
      </c>
      <c r="B58" s="1"/>
      <c r="C58" s="1"/>
      <c r="D58" s="3">
        <f t="shared" si="1"/>
        <v>0.40612619817811774</v>
      </c>
      <c r="E58" s="3">
        <f t="shared" si="2"/>
        <v>0.23974103110828812</v>
      </c>
    </row>
    <row r="59" spans="1:5" ht="12.75">
      <c r="A59" s="1">
        <v>-1.2</v>
      </c>
      <c r="B59" s="1"/>
      <c r="C59" s="1"/>
      <c r="D59" s="3">
        <f t="shared" si="1"/>
        <v>0.43527528164806206</v>
      </c>
      <c r="E59" s="3">
        <f t="shared" si="2"/>
        <v>0.26758052058674353</v>
      </c>
    </row>
    <row r="60" spans="1:5" ht="12.75">
      <c r="A60" s="1">
        <v>-1.1</v>
      </c>
      <c r="B60" s="1"/>
      <c r="C60" s="1"/>
      <c r="D60" s="3">
        <f t="shared" si="1"/>
        <v>0.4665164957684037</v>
      </c>
      <c r="E60" s="3">
        <f t="shared" si="2"/>
        <v>0.29865281994692067</v>
      </c>
    </row>
    <row r="61" spans="1:5" ht="12.75">
      <c r="A61" s="1">
        <v>-1</v>
      </c>
      <c r="B61" s="1"/>
      <c r="C61" s="1"/>
      <c r="D61" s="3">
        <f t="shared" si="1"/>
        <v>0.5</v>
      </c>
      <c r="E61" s="3">
        <f t="shared" si="2"/>
        <v>0.3333333333333333</v>
      </c>
    </row>
    <row r="62" spans="1:5" ht="12.75">
      <c r="A62" s="1">
        <v>-0.9</v>
      </c>
      <c r="B62" s="1"/>
      <c r="C62" s="1"/>
      <c r="D62" s="3">
        <f t="shared" si="1"/>
        <v>0.5358867312681466</v>
      </c>
      <c r="E62" s="3">
        <f t="shared" si="2"/>
        <v>0.37204105801130144</v>
      </c>
    </row>
    <row r="63" spans="1:5" ht="12.75">
      <c r="A63" s="1">
        <v>-0.8</v>
      </c>
      <c r="B63" s="1"/>
      <c r="C63" s="1"/>
      <c r="D63" s="3">
        <f t="shared" si="1"/>
        <v>0.5743491774985175</v>
      </c>
      <c r="E63" s="3">
        <f t="shared" si="2"/>
        <v>0.4152436465385057</v>
      </c>
    </row>
    <row r="64" spans="1:5" ht="12.75">
      <c r="A64" s="1">
        <v>-0.7</v>
      </c>
      <c r="B64" s="1"/>
      <c r="C64" s="1"/>
      <c r="D64" s="3">
        <f t="shared" si="1"/>
        <v>0.6155722066724582</v>
      </c>
      <c r="E64" s="3">
        <f t="shared" si="2"/>
        <v>0.46346305677196975</v>
      </c>
    </row>
    <row r="65" spans="1:5" ht="12.75">
      <c r="A65" s="1">
        <v>-0.6</v>
      </c>
      <c r="B65" s="1"/>
      <c r="C65" s="1"/>
      <c r="D65" s="3">
        <f t="shared" si="1"/>
        <v>0.6597539553864472</v>
      </c>
      <c r="E65" s="3">
        <f t="shared" si="2"/>
        <v>0.5172818579717866</v>
      </c>
    </row>
    <row r="66" spans="1:5" ht="12.75">
      <c r="A66" s="1">
        <v>-0.5</v>
      </c>
      <c r="B66" s="1"/>
      <c r="C66" s="1"/>
      <c r="D66" s="3">
        <f t="shared" si="1"/>
        <v>0.7071067811865475</v>
      </c>
      <c r="E66" s="3">
        <f t="shared" si="2"/>
        <v>0.5773502691896258</v>
      </c>
    </row>
    <row r="67" spans="1:5" ht="12.75">
      <c r="A67" s="1">
        <v>-0.4</v>
      </c>
      <c r="B67" s="1"/>
      <c r="C67" s="1"/>
      <c r="D67" s="3">
        <f t="shared" si="1"/>
        <v>0.7578582832551991</v>
      </c>
      <c r="E67" s="3">
        <f t="shared" si="2"/>
        <v>0.6443940149772542</v>
      </c>
    </row>
    <row r="68" spans="1:5" ht="12.75">
      <c r="A68" s="1">
        <v>-0.3</v>
      </c>
      <c r="B68" s="1"/>
      <c r="C68" s="1"/>
      <c r="D68" s="3">
        <f t="shared" si="1"/>
        <v>0.8122523963562355</v>
      </c>
      <c r="E68" s="3">
        <f t="shared" si="2"/>
        <v>0.7192230933248644</v>
      </c>
    </row>
    <row r="69" spans="1:5" ht="12.75">
      <c r="A69" s="1">
        <v>-0.2</v>
      </c>
      <c r="B69" s="1"/>
      <c r="C69" s="1"/>
      <c r="D69" s="3">
        <f t="shared" si="1"/>
        <v>0.8705505632961241</v>
      </c>
      <c r="E69" s="3">
        <f t="shared" si="2"/>
        <v>0.8027415617602306</v>
      </c>
    </row>
    <row r="70" spans="1:5" ht="12.75">
      <c r="A70" s="1">
        <v>-0.1</v>
      </c>
      <c r="B70" s="1"/>
      <c r="C70" s="1"/>
      <c r="D70" s="3">
        <f t="shared" si="1"/>
        <v>0.9330329915368074</v>
      </c>
      <c r="E70" s="3">
        <f t="shared" si="2"/>
        <v>0.8959584598407623</v>
      </c>
    </row>
    <row r="71" spans="1:5" ht="12.75">
      <c r="A71" s="1">
        <v>0</v>
      </c>
      <c r="B71" s="1"/>
      <c r="C71" s="1"/>
      <c r="D71" s="3">
        <f t="shared" si="1"/>
        <v>1</v>
      </c>
      <c r="E71" s="3">
        <f t="shared" si="2"/>
        <v>1</v>
      </c>
    </row>
    <row r="72" spans="1:5" ht="12.75">
      <c r="A72" s="1">
        <v>0.1</v>
      </c>
      <c r="B72" s="1"/>
      <c r="C72" s="1"/>
      <c r="D72" s="3">
        <f t="shared" si="1"/>
        <v>1.0717734625362931</v>
      </c>
      <c r="E72" s="3">
        <f t="shared" si="2"/>
        <v>1.1161231740339044</v>
      </c>
    </row>
    <row r="73" spans="1:5" ht="12.75">
      <c r="A73" s="1">
        <v>0.2</v>
      </c>
      <c r="D73" s="3">
        <f t="shared" si="1"/>
        <v>1.148698354997035</v>
      </c>
      <c r="E73" s="3">
        <f t="shared" si="2"/>
        <v>1.2457309396155174</v>
      </c>
    </row>
    <row r="74" spans="1:5" ht="12.75">
      <c r="A74" s="1">
        <v>0.3</v>
      </c>
      <c r="D74" s="3">
        <f t="shared" si="1"/>
        <v>1.2311444133449163</v>
      </c>
      <c r="E74" s="3">
        <f t="shared" si="2"/>
        <v>1.3903891703159093</v>
      </c>
    </row>
    <row r="75" spans="1:5" ht="12.75">
      <c r="A75" s="1">
        <v>0.4</v>
      </c>
      <c r="D75" s="3">
        <f t="shared" si="1"/>
        <v>1.3195079107728942</v>
      </c>
      <c r="E75" s="3">
        <f t="shared" si="2"/>
        <v>1.5518455739153598</v>
      </c>
    </row>
    <row r="76" spans="1:5" ht="12.75">
      <c r="A76" s="1">
        <v>0.5</v>
      </c>
      <c r="D76" s="3">
        <f t="shared" si="1"/>
        <v>1.4142135623730951</v>
      </c>
      <c r="E76" s="3">
        <f t="shared" si="2"/>
        <v>1.7320508075688772</v>
      </c>
    </row>
    <row r="77" spans="1:5" ht="12.75">
      <c r="A77" s="1">
        <v>0.6</v>
      </c>
      <c r="D77" s="3">
        <f t="shared" si="1"/>
        <v>1.515716566510398</v>
      </c>
      <c r="E77" s="3">
        <f t="shared" si="2"/>
        <v>1.9331820449317627</v>
      </c>
    </row>
    <row r="78" spans="1:5" ht="12.75">
      <c r="A78" s="1">
        <v>0.7</v>
      </c>
      <c r="D78" s="3">
        <f t="shared" si="1"/>
        <v>1.624504792712471</v>
      </c>
      <c r="E78" s="3">
        <f t="shared" si="2"/>
        <v>2.157669279974593</v>
      </c>
    </row>
    <row r="79" spans="1:5" ht="12.75">
      <c r="A79" s="1">
        <v>0.8</v>
      </c>
      <c r="D79" s="3">
        <f t="shared" si="1"/>
        <v>1.7411011265922482</v>
      </c>
      <c r="E79" s="3">
        <f t="shared" si="2"/>
        <v>2.4082246852806923</v>
      </c>
    </row>
    <row r="80" spans="1:5" ht="12.75">
      <c r="A80" s="1">
        <v>0.9</v>
      </c>
      <c r="D80" s="3">
        <f t="shared" si="1"/>
        <v>1.8660659830736148</v>
      </c>
      <c r="E80" s="3">
        <f t="shared" si="2"/>
        <v>2.687875379522287</v>
      </c>
    </row>
    <row r="81" spans="1:5" ht="12.75">
      <c r="A81" s="1">
        <v>1</v>
      </c>
      <c r="D81" s="3">
        <f t="shared" si="1"/>
        <v>2</v>
      </c>
      <c r="E81" s="3">
        <f t="shared" si="2"/>
        <v>3</v>
      </c>
    </row>
    <row r="82" spans="1:5" ht="12.75">
      <c r="A82" s="1">
        <v>1.1</v>
      </c>
      <c r="D82" s="3">
        <f t="shared" si="1"/>
        <v>2.1435469250725863</v>
      </c>
      <c r="E82" s="3">
        <f t="shared" si="2"/>
        <v>3.348369522101714</v>
      </c>
    </row>
    <row r="83" spans="1:5" ht="12.75">
      <c r="A83" s="1">
        <v>1.2</v>
      </c>
      <c r="D83" s="3">
        <f t="shared" si="1"/>
        <v>2.29739670999407</v>
      </c>
      <c r="E83" s="3">
        <f t="shared" si="2"/>
        <v>3.737192818846552</v>
      </c>
    </row>
    <row r="84" spans="1:5" ht="12.75">
      <c r="A84" s="1">
        <v>1.3</v>
      </c>
      <c r="D84" s="3">
        <f t="shared" si="1"/>
        <v>2.4622888266898326</v>
      </c>
      <c r="E84" s="3">
        <f t="shared" si="2"/>
        <v>4.171167510947728</v>
      </c>
    </row>
    <row r="85" spans="1:5" ht="12.75">
      <c r="A85" s="1">
        <v>1.4</v>
      </c>
      <c r="D85" s="3">
        <f t="shared" si="1"/>
        <v>2.6390158215457884</v>
      </c>
      <c r="E85" s="3">
        <f t="shared" si="2"/>
        <v>4.655536721746079</v>
      </c>
    </row>
    <row r="86" spans="1:5" ht="12.75">
      <c r="A86" s="1">
        <v>1.5</v>
      </c>
      <c r="D86" s="3">
        <f t="shared" si="1"/>
        <v>2.82842712474619</v>
      </c>
      <c r="E86" s="3">
        <f t="shared" si="2"/>
        <v>5.196152422706632</v>
      </c>
    </row>
    <row r="87" spans="1:5" ht="12.75">
      <c r="A87" s="1">
        <v>1.6</v>
      </c>
      <c r="D87" s="3">
        <f t="shared" si="1"/>
        <v>3.031433133020796</v>
      </c>
      <c r="E87" s="3">
        <f t="shared" si="2"/>
        <v>5.79954613479529</v>
      </c>
    </row>
    <row r="88" spans="1:5" ht="12.75">
      <c r="A88" s="1">
        <v>1.7</v>
      </c>
      <c r="D88" s="3">
        <f t="shared" si="1"/>
        <v>3.249009585424942</v>
      </c>
      <c r="E88" s="3">
        <f t="shared" si="2"/>
        <v>6.47300783992378</v>
      </c>
    </row>
    <row r="89" spans="1:5" ht="12.75">
      <c r="A89" s="1">
        <v>1.8</v>
      </c>
      <c r="D89" s="3">
        <f t="shared" si="1"/>
        <v>3.4822022531844965</v>
      </c>
      <c r="E89" s="3">
        <f t="shared" si="2"/>
        <v>7.224674055842078</v>
      </c>
    </row>
    <row r="90" spans="1:5" ht="12.75">
      <c r="A90" s="1">
        <v>1.9</v>
      </c>
      <c r="D90" s="3">
        <f t="shared" si="1"/>
        <v>3.7321319661472296</v>
      </c>
      <c r="E90" s="3">
        <f t="shared" si="2"/>
        <v>8.063626138566859</v>
      </c>
    </row>
    <row r="91" spans="1:5" ht="12.75">
      <c r="A91" s="1">
        <v>2</v>
      </c>
      <c r="D91" s="3">
        <f t="shared" si="1"/>
        <v>4</v>
      </c>
      <c r="E91" s="3">
        <f t="shared" si="2"/>
        <v>9</v>
      </c>
    </row>
    <row r="109" ht="12.75">
      <c r="A109" t="s">
        <v>9</v>
      </c>
    </row>
    <row r="110" ht="12.75">
      <c r="A110" s="4" t="s">
        <v>10</v>
      </c>
    </row>
    <row r="111" ht="12.75">
      <c r="A111" t="s">
        <v>11</v>
      </c>
    </row>
    <row r="112" spans="1:3" ht="17.25">
      <c r="A112" s="25" t="s">
        <v>12</v>
      </c>
      <c r="B112" s="25"/>
      <c r="C112" s="25"/>
    </row>
    <row r="113" ht="12.75">
      <c r="A113" t="s">
        <v>44</v>
      </c>
    </row>
    <row r="114" ht="12.75">
      <c r="A114" t="s">
        <v>94</v>
      </c>
    </row>
    <row r="115" ht="12.75">
      <c r="A115" t="s">
        <v>95</v>
      </c>
    </row>
    <row r="116" spans="1:5" ht="12.75">
      <c r="A116" s="1" t="s">
        <v>5</v>
      </c>
      <c r="B116" s="1" t="s">
        <v>3</v>
      </c>
      <c r="C116" s="1" t="s">
        <v>14</v>
      </c>
      <c r="D116" s="1" t="s">
        <v>15</v>
      </c>
      <c r="E116" s="1" t="s">
        <v>13</v>
      </c>
    </row>
    <row r="117" spans="1:5" ht="12.75">
      <c r="A117" s="1">
        <v>0.5</v>
      </c>
      <c r="B117" s="1">
        <v>-5</v>
      </c>
      <c r="C117" s="5">
        <f>B117-3</f>
        <v>-8</v>
      </c>
      <c r="D117" s="6">
        <f>4*B117+7</f>
        <v>-13</v>
      </c>
      <c r="E117" s="6" t="b">
        <f>IF($A$117&gt;1,C117&gt;D117,C117&lt;D117)</f>
        <v>0</v>
      </c>
    </row>
    <row r="118" spans="1:5" ht="12.75">
      <c r="A118" s="1"/>
      <c r="B118" s="1">
        <v>-4.5</v>
      </c>
      <c r="C118" s="5">
        <f aca="true" t="shared" si="3" ref="C118:C137">B118-3</f>
        <v>-7.5</v>
      </c>
      <c r="D118" s="6">
        <f aca="true" t="shared" si="4" ref="D118:D137">4*B118+7</f>
        <v>-11</v>
      </c>
      <c r="E118" s="6" t="b">
        <f aca="true" t="shared" si="5" ref="E118:E137">IF($A$117&gt;1,C118&gt;D118,C118&lt;D118)</f>
        <v>0</v>
      </c>
    </row>
    <row r="119" spans="1:5" ht="12.75">
      <c r="A119" s="1"/>
      <c r="B119" s="1">
        <v>-4</v>
      </c>
      <c r="C119" s="5">
        <f t="shared" si="3"/>
        <v>-7</v>
      </c>
      <c r="D119" s="6">
        <f t="shared" si="4"/>
        <v>-9</v>
      </c>
      <c r="E119" s="6" t="b">
        <f t="shared" si="5"/>
        <v>0</v>
      </c>
    </row>
    <row r="120" spans="1:5" ht="12.75">
      <c r="A120" s="1"/>
      <c r="B120" s="1">
        <v>-3.5</v>
      </c>
      <c r="C120" s="5">
        <f t="shared" si="3"/>
        <v>-6.5</v>
      </c>
      <c r="D120" s="6">
        <f t="shared" si="4"/>
        <v>-7</v>
      </c>
      <c r="E120" s="6" t="b">
        <f t="shared" si="5"/>
        <v>0</v>
      </c>
    </row>
    <row r="121" spans="1:5" ht="12.75">
      <c r="A121" s="1"/>
      <c r="B121" s="1">
        <v>-3</v>
      </c>
      <c r="C121" s="5">
        <f t="shared" si="3"/>
        <v>-6</v>
      </c>
      <c r="D121" s="6">
        <f t="shared" si="4"/>
        <v>-5</v>
      </c>
      <c r="E121" s="6" t="b">
        <f t="shared" si="5"/>
        <v>1</v>
      </c>
    </row>
    <row r="122" spans="1:5" ht="12.75">
      <c r="A122" s="1"/>
      <c r="B122" s="1">
        <v>-2.5</v>
      </c>
      <c r="C122" s="5">
        <f t="shared" si="3"/>
        <v>-5.5</v>
      </c>
      <c r="D122" s="6">
        <f t="shared" si="4"/>
        <v>-3</v>
      </c>
      <c r="E122" s="6" t="b">
        <f t="shared" si="5"/>
        <v>1</v>
      </c>
    </row>
    <row r="123" spans="1:5" ht="12.75">
      <c r="A123" s="1"/>
      <c r="B123" s="1">
        <v>-2</v>
      </c>
      <c r="C123" s="5">
        <f t="shared" si="3"/>
        <v>-5</v>
      </c>
      <c r="D123" s="6">
        <f t="shared" si="4"/>
        <v>-1</v>
      </c>
      <c r="E123" s="6" t="b">
        <f t="shared" si="5"/>
        <v>1</v>
      </c>
    </row>
    <row r="124" spans="1:5" ht="12.75">
      <c r="A124" s="1"/>
      <c r="B124" s="1">
        <v>-1.5</v>
      </c>
      <c r="C124" s="5">
        <f t="shared" si="3"/>
        <v>-4.5</v>
      </c>
      <c r="D124" s="6">
        <f t="shared" si="4"/>
        <v>1</v>
      </c>
      <c r="E124" s="6" t="b">
        <f t="shared" si="5"/>
        <v>1</v>
      </c>
    </row>
    <row r="125" spans="1:5" ht="12.75">
      <c r="A125" s="1"/>
      <c r="B125" s="1">
        <v>-1</v>
      </c>
      <c r="C125" s="5">
        <f t="shared" si="3"/>
        <v>-4</v>
      </c>
      <c r="D125" s="6">
        <f t="shared" si="4"/>
        <v>3</v>
      </c>
      <c r="E125" s="6" t="b">
        <f t="shared" si="5"/>
        <v>1</v>
      </c>
    </row>
    <row r="126" spans="1:5" ht="12.75">
      <c r="A126" s="1"/>
      <c r="B126" s="1">
        <v>-0.5</v>
      </c>
      <c r="C126" s="5">
        <f t="shared" si="3"/>
        <v>-3.5</v>
      </c>
      <c r="D126" s="6">
        <f t="shared" si="4"/>
        <v>5</v>
      </c>
      <c r="E126" s="6" t="b">
        <f t="shared" si="5"/>
        <v>1</v>
      </c>
    </row>
    <row r="127" spans="1:5" ht="12.75">
      <c r="A127" s="1"/>
      <c r="B127" s="1">
        <v>0</v>
      </c>
      <c r="C127" s="5">
        <f t="shared" si="3"/>
        <v>-3</v>
      </c>
      <c r="D127" s="6">
        <f t="shared" si="4"/>
        <v>7</v>
      </c>
      <c r="E127" s="6" t="b">
        <f t="shared" si="5"/>
        <v>1</v>
      </c>
    </row>
    <row r="128" spans="2:5" ht="12.75">
      <c r="B128" s="1">
        <v>0.5</v>
      </c>
      <c r="C128" s="5">
        <f t="shared" si="3"/>
        <v>-2.5</v>
      </c>
      <c r="D128" s="6">
        <f t="shared" si="4"/>
        <v>9</v>
      </c>
      <c r="E128" s="6" t="b">
        <f t="shared" si="5"/>
        <v>1</v>
      </c>
    </row>
    <row r="129" spans="2:5" ht="12.75">
      <c r="B129" s="1">
        <v>1</v>
      </c>
      <c r="C129" s="5">
        <f t="shared" si="3"/>
        <v>-2</v>
      </c>
      <c r="D129" s="6">
        <f t="shared" si="4"/>
        <v>11</v>
      </c>
      <c r="E129" s="6" t="b">
        <f t="shared" si="5"/>
        <v>1</v>
      </c>
    </row>
    <row r="130" spans="2:5" ht="12.75">
      <c r="B130" s="1">
        <v>1.5</v>
      </c>
      <c r="C130" s="5">
        <f t="shared" si="3"/>
        <v>-1.5</v>
      </c>
      <c r="D130" s="6">
        <f t="shared" si="4"/>
        <v>13</v>
      </c>
      <c r="E130" s="6" t="b">
        <f t="shared" si="5"/>
        <v>1</v>
      </c>
    </row>
    <row r="131" spans="2:5" ht="12.75">
      <c r="B131" s="1">
        <v>2</v>
      </c>
      <c r="C131" s="5">
        <f t="shared" si="3"/>
        <v>-1</v>
      </c>
      <c r="D131" s="6">
        <f t="shared" si="4"/>
        <v>15</v>
      </c>
      <c r="E131" s="6" t="b">
        <f t="shared" si="5"/>
        <v>1</v>
      </c>
    </row>
    <row r="132" spans="2:5" ht="12.75">
      <c r="B132" s="1">
        <v>2.5</v>
      </c>
      <c r="C132" s="5">
        <f t="shared" si="3"/>
        <v>-0.5</v>
      </c>
      <c r="D132" s="6">
        <f t="shared" si="4"/>
        <v>17</v>
      </c>
      <c r="E132" s="6" t="b">
        <f t="shared" si="5"/>
        <v>1</v>
      </c>
    </row>
    <row r="133" spans="2:5" ht="12.75">
      <c r="B133" s="1">
        <v>3</v>
      </c>
      <c r="C133" s="5">
        <f t="shared" si="3"/>
        <v>0</v>
      </c>
      <c r="D133" s="6">
        <f t="shared" si="4"/>
        <v>19</v>
      </c>
      <c r="E133" s="6" t="b">
        <f t="shared" si="5"/>
        <v>1</v>
      </c>
    </row>
    <row r="134" spans="2:5" ht="12.75">
      <c r="B134" s="1">
        <v>3.5</v>
      </c>
      <c r="C134" s="5">
        <f t="shared" si="3"/>
        <v>0.5</v>
      </c>
      <c r="D134" s="6">
        <f t="shared" si="4"/>
        <v>21</v>
      </c>
      <c r="E134" s="6" t="b">
        <f t="shared" si="5"/>
        <v>1</v>
      </c>
    </row>
    <row r="135" spans="2:5" ht="12.75">
      <c r="B135" s="1">
        <v>4</v>
      </c>
      <c r="C135" s="5">
        <f t="shared" si="3"/>
        <v>1</v>
      </c>
      <c r="D135" s="6">
        <f t="shared" si="4"/>
        <v>23</v>
      </c>
      <c r="E135" s="6" t="b">
        <f t="shared" si="5"/>
        <v>1</v>
      </c>
    </row>
    <row r="136" spans="2:5" ht="12.75">
      <c r="B136" s="1">
        <v>4.5</v>
      </c>
      <c r="C136" s="5">
        <f t="shared" si="3"/>
        <v>1.5</v>
      </c>
      <c r="D136" s="6">
        <f t="shared" si="4"/>
        <v>25</v>
      </c>
      <c r="E136" s="6" t="b">
        <f t="shared" si="5"/>
        <v>1</v>
      </c>
    </row>
    <row r="137" spans="2:5" ht="12.75">
      <c r="B137" s="1">
        <v>5</v>
      </c>
      <c r="C137" s="5">
        <f t="shared" si="3"/>
        <v>2</v>
      </c>
      <c r="D137" s="6">
        <f t="shared" si="4"/>
        <v>27</v>
      </c>
      <c r="E137" s="6" t="b">
        <f t="shared" si="5"/>
        <v>1</v>
      </c>
    </row>
    <row r="138" ht="12.75">
      <c r="A138" t="s">
        <v>16</v>
      </c>
    </row>
    <row r="139" ht="12.75">
      <c r="A139" t="s">
        <v>17</v>
      </c>
    </row>
    <row r="141" ht="15">
      <c r="A141" s="4" t="s">
        <v>18</v>
      </c>
    </row>
    <row r="142" spans="1:3" ht="15">
      <c r="A142" s="1" t="s">
        <v>3</v>
      </c>
      <c r="B142" s="1" t="s">
        <v>5</v>
      </c>
      <c r="C142" s="1" t="s">
        <v>19</v>
      </c>
    </row>
    <row r="143" spans="1:3" ht="12.75">
      <c r="A143" s="1">
        <v>0.1</v>
      </c>
      <c r="B143" s="1">
        <v>2</v>
      </c>
      <c r="C143" s="3">
        <f>(LN(A143))/(LN($B$143))</f>
        <v>-3.321928094887362</v>
      </c>
    </row>
    <row r="144" spans="1:3" ht="12.75">
      <c r="A144" s="1">
        <v>0.2</v>
      </c>
      <c r="B144" s="1"/>
      <c r="C144" s="3">
        <f aca="true" t="shared" si="6" ref="C144:C164">(LN(A144))/(LN($B$143))</f>
        <v>-2.321928094887362</v>
      </c>
    </row>
    <row r="145" spans="1:3" ht="12.75">
      <c r="A145" s="1">
        <v>0.3</v>
      </c>
      <c r="B145" s="1"/>
      <c r="C145" s="3">
        <f t="shared" si="6"/>
        <v>-1.7369655941662063</v>
      </c>
    </row>
    <row r="146" spans="1:3" ht="12.75">
      <c r="A146" s="1">
        <v>0.4</v>
      </c>
      <c r="B146" s="1"/>
      <c r="C146" s="3">
        <f t="shared" si="6"/>
        <v>-1.3219280948873622</v>
      </c>
    </row>
    <row r="147" spans="1:3" ht="12.75">
      <c r="A147" s="1">
        <v>0.5</v>
      </c>
      <c r="B147" s="1"/>
      <c r="C147" s="3">
        <f t="shared" si="6"/>
        <v>-1</v>
      </c>
    </row>
    <row r="148" spans="1:3" ht="12.75">
      <c r="A148" s="1">
        <v>0.6</v>
      </c>
      <c r="B148" s="1"/>
      <c r="C148" s="3">
        <f t="shared" si="6"/>
        <v>-0.7369655941662062</v>
      </c>
    </row>
    <row r="149" spans="1:3" ht="12.75">
      <c r="A149" s="1">
        <v>0.7</v>
      </c>
      <c r="B149" s="1"/>
      <c r="C149" s="3">
        <f t="shared" si="6"/>
        <v>-0.5145731728297583</v>
      </c>
    </row>
    <row r="150" spans="1:3" ht="12.75">
      <c r="A150" s="1">
        <v>0.8</v>
      </c>
      <c r="B150" s="1"/>
      <c r="C150" s="3">
        <f t="shared" si="6"/>
        <v>-0.3219280948873623</v>
      </c>
    </row>
    <row r="151" spans="1:3" ht="12.75">
      <c r="A151" s="1">
        <v>0.9</v>
      </c>
      <c r="B151" s="1"/>
      <c r="C151" s="3">
        <f t="shared" si="6"/>
        <v>-0.15200309344504997</v>
      </c>
    </row>
    <row r="152" spans="1:3" ht="12.75">
      <c r="A152" s="1">
        <v>1</v>
      </c>
      <c r="B152" s="1"/>
      <c r="C152" s="3">
        <f t="shared" si="6"/>
        <v>0</v>
      </c>
    </row>
    <row r="153" spans="1:3" ht="12.75">
      <c r="A153" s="1">
        <v>1.1</v>
      </c>
      <c r="B153" s="1"/>
      <c r="C153" s="3">
        <f t="shared" si="6"/>
        <v>0.13750352374993502</v>
      </c>
    </row>
    <row r="154" spans="1:3" ht="12.75">
      <c r="A154" s="1">
        <v>1.2</v>
      </c>
      <c r="B154" s="1"/>
      <c r="C154" s="3">
        <f t="shared" si="6"/>
        <v>0.2630344058337938</v>
      </c>
    </row>
    <row r="155" spans="1:3" ht="12.75">
      <c r="A155" s="1">
        <v>1.3</v>
      </c>
      <c r="B155" s="1"/>
      <c r="C155" s="3">
        <f t="shared" si="6"/>
        <v>0.37851162325372983</v>
      </c>
    </row>
    <row r="156" spans="1:3" ht="12.75">
      <c r="A156" s="1">
        <v>1.4</v>
      </c>
      <c r="B156" s="1"/>
      <c r="C156" s="3">
        <f t="shared" si="6"/>
        <v>0.4854268271702417</v>
      </c>
    </row>
    <row r="157" spans="1:3" ht="12.75">
      <c r="A157" s="1">
        <v>1.5</v>
      </c>
      <c r="B157" s="1"/>
      <c r="C157" s="3">
        <f t="shared" si="6"/>
        <v>0.5849625007211562</v>
      </c>
    </row>
    <row r="158" spans="1:3" ht="12.75">
      <c r="A158" s="1">
        <v>1.6</v>
      </c>
      <c r="B158" s="1"/>
      <c r="C158" s="3">
        <f t="shared" si="6"/>
        <v>0.6780719051126378</v>
      </c>
    </row>
    <row r="159" spans="1:3" ht="12.75">
      <c r="A159" s="1">
        <v>1.7</v>
      </c>
      <c r="B159" s="1"/>
      <c r="C159" s="3">
        <f t="shared" si="6"/>
        <v>0.765534746362977</v>
      </c>
    </row>
    <row r="160" spans="1:3" ht="12.75">
      <c r="A160" s="1">
        <v>1.8</v>
      </c>
      <c r="B160" s="1"/>
      <c r="C160" s="3">
        <f t="shared" si="6"/>
        <v>0.8479969065549501</v>
      </c>
    </row>
    <row r="161" spans="1:3" ht="12.75">
      <c r="A161" s="1">
        <v>1.9</v>
      </c>
      <c r="B161" s="1"/>
      <c r="C161" s="3">
        <f t="shared" si="6"/>
        <v>0.925999418556223</v>
      </c>
    </row>
    <row r="162" spans="1:3" ht="12.75">
      <c r="A162" s="1">
        <v>2</v>
      </c>
      <c r="B162" s="1"/>
      <c r="C162" s="3">
        <f t="shared" si="6"/>
        <v>1</v>
      </c>
    </row>
    <row r="163" spans="1:3" ht="12.75">
      <c r="A163" s="1">
        <v>2.1</v>
      </c>
      <c r="B163" s="1"/>
      <c r="C163" s="3">
        <f t="shared" si="6"/>
        <v>1.070389327891398</v>
      </c>
    </row>
    <row r="164" spans="1:3" ht="12.75">
      <c r="A164" s="1">
        <v>2.2</v>
      </c>
      <c r="C164" s="3">
        <f t="shared" si="6"/>
        <v>1.1375035237499351</v>
      </c>
    </row>
    <row r="166" ht="12.75">
      <c r="A166" t="s">
        <v>89</v>
      </c>
    </row>
    <row r="167" ht="12.75">
      <c r="A167" t="s">
        <v>90</v>
      </c>
    </row>
    <row r="168" ht="23.25">
      <c r="A168" t="s">
        <v>91</v>
      </c>
    </row>
    <row r="185" ht="12.75">
      <c r="A185" t="s">
        <v>20</v>
      </c>
    </row>
    <row r="186" ht="15">
      <c r="A186" t="s">
        <v>48</v>
      </c>
    </row>
    <row r="187" ht="21">
      <c r="A187" t="s">
        <v>96</v>
      </c>
    </row>
    <row r="188" ht="15">
      <c r="A188" t="s">
        <v>54</v>
      </c>
    </row>
    <row r="189" ht="12.75">
      <c r="A189" t="s">
        <v>49</v>
      </c>
    </row>
    <row r="190" ht="12.75">
      <c r="A190" t="s">
        <v>50</v>
      </c>
    </row>
    <row r="192" spans="1:4" ht="12.75">
      <c r="A192" s="1" t="s">
        <v>3</v>
      </c>
      <c r="B192" s="1" t="s">
        <v>51</v>
      </c>
      <c r="C192" s="7" t="s">
        <v>52</v>
      </c>
      <c r="D192" s="1"/>
    </row>
    <row r="193" spans="1:4" ht="12.75">
      <c r="A193" s="17">
        <v>12</v>
      </c>
      <c r="B193" s="1">
        <f>LN(10)</f>
        <v>2.302585092994046</v>
      </c>
      <c r="C193" s="17">
        <f>LN((A193-9))+LN(A193)</f>
        <v>3.58351893845611</v>
      </c>
      <c r="D193" s="1"/>
    </row>
    <row r="194" spans="1:4" ht="12.75">
      <c r="A194" s="1"/>
      <c r="B194" s="1"/>
      <c r="C194" s="1"/>
      <c r="D194" s="1"/>
    </row>
    <row r="195" spans="1:4" ht="12.75">
      <c r="A195" s="7" t="s">
        <v>53</v>
      </c>
      <c r="B195" s="1"/>
      <c r="C195" s="1"/>
      <c r="D195" s="1"/>
    </row>
    <row r="197" ht="12.75">
      <c r="A197" s="10" t="s">
        <v>101</v>
      </c>
    </row>
    <row r="198" ht="12.75">
      <c r="A198" s="15" t="s">
        <v>102</v>
      </c>
    </row>
    <row r="199" spans="1:10" ht="12.75">
      <c r="A199" s="8" t="s">
        <v>98</v>
      </c>
      <c r="B199" s="9"/>
      <c r="C199" s="9"/>
      <c r="D199" s="9"/>
      <c r="E199" s="10"/>
      <c r="F199" s="10"/>
      <c r="G199" s="10"/>
      <c r="H199" s="10"/>
      <c r="I199" s="10"/>
      <c r="J199" s="10"/>
    </row>
    <row r="200" spans="1:10" ht="12.75">
      <c r="A200" s="8" t="s">
        <v>97</v>
      </c>
      <c r="B200" s="9"/>
      <c r="C200" s="9"/>
      <c r="D200" s="9"/>
      <c r="E200" s="10"/>
      <c r="F200" s="10"/>
      <c r="G200" s="10"/>
      <c r="H200" s="10"/>
      <c r="I200" s="10"/>
      <c r="J200" s="10"/>
    </row>
    <row r="201" spans="1:4" ht="12.75">
      <c r="A201" s="7" t="s">
        <v>45</v>
      </c>
      <c r="B201" s="1"/>
      <c r="C201" s="1"/>
      <c r="D201" s="1"/>
    </row>
    <row r="202" spans="1:4" ht="12.75">
      <c r="A202" s="7" t="s">
        <v>46</v>
      </c>
      <c r="B202" s="1"/>
      <c r="C202" s="1"/>
      <c r="D202" s="1"/>
    </row>
    <row r="203" spans="1:4" ht="12.75">
      <c r="A203" s="1"/>
      <c r="B203" s="1"/>
      <c r="C203" s="1"/>
      <c r="D203" s="1"/>
    </row>
    <row r="204" spans="1:3" ht="12.75">
      <c r="A204" s="1" t="s">
        <v>21</v>
      </c>
      <c r="B204" s="1" t="s">
        <v>22</v>
      </c>
      <c r="C204" t="s">
        <v>23</v>
      </c>
    </row>
    <row r="205" spans="1:3" ht="12.75">
      <c r="A205" s="1">
        <v>1</v>
      </c>
      <c r="B205" s="1">
        <v>1</v>
      </c>
      <c r="C205" s="13">
        <f>$A$205*(1+3.5%)^B205</f>
        <v>1.035</v>
      </c>
    </row>
    <row r="206" spans="1:3" ht="12.75">
      <c r="A206" s="1"/>
      <c r="B206" s="1">
        <v>2</v>
      </c>
      <c r="C206" s="13">
        <f aca="true" t="shared" si="7" ref="C206:C214">$A$205*(1+3.5%)^B206</f>
        <v>1.0712249999999999</v>
      </c>
    </row>
    <row r="207" spans="1:3" ht="12.75">
      <c r="A207" s="1"/>
      <c r="B207" s="1">
        <v>3</v>
      </c>
      <c r="C207" s="13">
        <f t="shared" si="7"/>
        <v>1.1087178749999997</v>
      </c>
    </row>
    <row r="208" spans="1:3" ht="12.75">
      <c r="A208" s="1"/>
      <c r="B208" s="1">
        <v>4</v>
      </c>
      <c r="C208" s="13">
        <f t="shared" si="7"/>
        <v>1.1475230006249997</v>
      </c>
    </row>
    <row r="209" spans="1:3" ht="12.75">
      <c r="A209" s="1"/>
      <c r="B209" s="1">
        <v>5</v>
      </c>
      <c r="C209" s="13">
        <f t="shared" si="7"/>
        <v>1.1876863056468745</v>
      </c>
    </row>
    <row r="210" spans="1:3" ht="12.75">
      <c r="A210" s="1"/>
      <c r="B210" s="1">
        <v>6</v>
      </c>
      <c r="C210" s="13">
        <f t="shared" si="7"/>
        <v>1.2292553263445152</v>
      </c>
    </row>
    <row r="211" spans="1:3" ht="12.75">
      <c r="A211" s="1"/>
      <c r="B211" s="1">
        <v>7</v>
      </c>
      <c r="C211" s="13">
        <f t="shared" si="7"/>
        <v>1.272279262766573</v>
      </c>
    </row>
    <row r="212" spans="1:3" ht="12.75">
      <c r="A212" s="1"/>
      <c r="B212" s="1">
        <v>8</v>
      </c>
      <c r="C212" s="13">
        <f t="shared" si="7"/>
        <v>1.316809036963403</v>
      </c>
    </row>
    <row r="213" spans="1:3" ht="12.75">
      <c r="A213" s="1"/>
      <c r="B213" s="1">
        <v>9</v>
      </c>
      <c r="C213" s="13">
        <f t="shared" si="7"/>
        <v>1.3628973532571218</v>
      </c>
    </row>
    <row r="214" spans="1:3" ht="12.75">
      <c r="A214" s="1"/>
      <c r="B214" s="1">
        <v>10</v>
      </c>
      <c r="C214" s="13">
        <f t="shared" si="7"/>
        <v>1.410598760621121</v>
      </c>
    </row>
    <row r="215" spans="2:3" ht="12.75">
      <c r="B215" s="1">
        <v>11</v>
      </c>
      <c r="C215" s="13">
        <f>$A$205*(1+3.5%)^B215</f>
        <v>1.4599697172428603</v>
      </c>
    </row>
    <row r="216" spans="2:3" ht="12.75">
      <c r="B216" s="1">
        <v>12</v>
      </c>
      <c r="C216" s="13">
        <f aca="true" t="shared" si="8" ref="C216:C225">$A$205*(1+3.5%)^B216</f>
        <v>1.5110686573463603</v>
      </c>
    </row>
    <row r="217" spans="2:3" ht="12.75">
      <c r="B217" s="1">
        <v>13</v>
      </c>
      <c r="C217" s="13">
        <f t="shared" si="8"/>
        <v>1.5639560603534826</v>
      </c>
    </row>
    <row r="218" spans="2:3" ht="12.75">
      <c r="B218" s="1">
        <v>14</v>
      </c>
      <c r="C218" s="13">
        <f t="shared" si="8"/>
        <v>1.6186945224658547</v>
      </c>
    </row>
    <row r="219" spans="2:3" ht="12.75">
      <c r="B219" s="1">
        <v>15</v>
      </c>
      <c r="C219" s="13">
        <f t="shared" si="8"/>
        <v>1.6753488307521593</v>
      </c>
    </row>
    <row r="220" spans="2:3" ht="12.75">
      <c r="B220" s="1">
        <v>16</v>
      </c>
      <c r="C220" s="13">
        <f t="shared" si="8"/>
        <v>1.7339860398284845</v>
      </c>
    </row>
    <row r="221" spans="2:3" ht="12.75">
      <c r="B221" s="1">
        <v>17</v>
      </c>
      <c r="C221" s="13">
        <f t="shared" si="8"/>
        <v>1.7946755512224815</v>
      </c>
    </row>
    <row r="222" spans="2:3" ht="12.75">
      <c r="B222" s="1">
        <v>18</v>
      </c>
      <c r="C222" s="13">
        <f t="shared" si="8"/>
        <v>1.8574891955152681</v>
      </c>
    </row>
    <row r="223" spans="2:3" ht="12.75">
      <c r="B223" s="1">
        <v>19</v>
      </c>
      <c r="C223" s="13">
        <f t="shared" si="8"/>
        <v>1.9225013173583023</v>
      </c>
    </row>
    <row r="224" spans="2:3" ht="12.75">
      <c r="B224" s="1">
        <v>20</v>
      </c>
      <c r="C224" s="13">
        <f t="shared" si="8"/>
        <v>1.9897888634658427</v>
      </c>
    </row>
    <row r="225" spans="2:3" ht="12.75">
      <c r="B225" s="1">
        <v>21</v>
      </c>
      <c r="C225" s="13">
        <f t="shared" si="8"/>
        <v>2.059431473687147</v>
      </c>
    </row>
    <row r="244" ht="12.75">
      <c r="A244" t="s">
        <v>99</v>
      </c>
    </row>
    <row r="245" ht="12.75">
      <c r="A245" t="s">
        <v>100</v>
      </c>
    </row>
    <row r="246" ht="12.75">
      <c r="A246" t="s">
        <v>26</v>
      </c>
    </row>
    <row r="247" ht="12.75">
      <c r="A247" t="s">
        <v>27</v>
      </c>
    </row>
    <row r="248" spans="1:4" ht="12.75">
      <c r="A248" s="1"/>
      <c r="B248" s="1"/>
      <c r="C248" s="1"/>
      <c r="D248" s="1"/>
    </row>
    <row r="249" spans="1:4" ht="12.75">
      <c r="A249" s="1" t="s">
        <v>22</v>
      </c>
      <c r="B249" s="1" t="s">
        <v>25</v>
      </c>
      <c r="C249" t="s">
        <v>24</v>
      </c>
      <c r="D249" s="1"/>
    </row>
    <row r="250" spans="1:4" ht="12.75">
      <c r="A250" s="12">
        <v>20.143878693353678</v>
      </c>
      <c r="B250" s="1">
        <v>2</v>
      </c>
      <c r="C250" s="11">
        <f>(1+3.5%)^A250</f>
        <v>1.9996620007886712</v>
      </c>
      <c r="D250" s="1"/>
    </row>
    <row r="251" spans="1:4" ht="12.75">
      <c r="A251" s="1"/>
      <c r="B251" s="1"/>
      <c r="C251" s="1"/>
      <c r="D251" s="1"/>
    </row>
    <row r="252" spans="1:4" ht="12.75">
      <c r="A252" s="14" t="s">
        <v>103</v>
      </c>
      <c r="B252" s="1"/>
      <c r="C252" s="1"/>
      <c r="D252" s="1"/>
    </row>
    <row r="253" ht="12.75">
      <c r="A253" s="15" t="s">
        <v>28</v>
      </c>
    </row>
    <row r="254" ht="16.5">
      <c r="A254" t="s">
        <v>36</v>
      </c>
    </row>
    <row r="255" ht="16.5">
      <c r="A255" t="s">
        <v>55</v>
      </c>
    </row>
    <row r="256" ht="12.75">
      <c r="A256" t="s">
        <v>56</v>
      </c>
    </row>
    <row r="257" ht="15">
      <c r="A257" t="s">
        <v>29</v>
      </c>
    </row>
    <row r="258" ht="12.75">
      <c r="A258" t="s">
        <v>30</v>
      </c>
    </row>
    <row r="259" ht="16.5">
      <c r="A259" t="s">
        <v>111</v>
      </c>
    </row>
    <row r="261" spans="1:4" ht="16.5">
      <c r="A261" s="1" t="s">
        <v>32</v>
      </c>
      <c r="B261" s="16" t="s">
        <v>31</v>
      </c>
      <c r="C261" s="16" t="s">
        <v>33</v>
      </c>
      <c r="D261" s="16"/>
    </row>
    <row r="262" spans="1:4" ht="12.75">
      <c r="A262" s="1">
        <v>2</v>
      </c>
      <c r="B262" s="6">
        <f>10^(-A262)</f>
        <v>0.01</v>
      </c>
      <c r="C262" s="6" t="str">
        <f>IF(A262&lt;7,"acida",IF(A262=7,"neutra","alcalina"))</f>
        <v>acida</v>
      </c>
      <c r="D262" s="16"/>
    </row>
    <row r="263" spans="1:4" ht="12.75">
      <c r="A263" s="1">
        <v>3</v>
      </c>
      <c r="B263" s="6">
        <f aca="true" t="shared" si="9" ref="B263:B274">10^(-A263)</f>
        <v>0.001</v>
      </c>
      <c r="C263" s="6" t="str">
        <f aca="true" t="shared" si="10" ref="C263:C274">IF(A263&lt;7,"acida",IF(A263=7,"neutra","alcalina"))</f>
        <v>acida</v>
      </c>
      <c r="D263" s="16"/>
    </row>
    <row r="264" spans="1:4" ht="12.75">
      <c r="A264" s="1">
        <v>4</v>
      </c>
      <c r="B264" s="6">
        <f t="shared" si="9"/>
        <v>0.0001</v>
      </c>
      <c r="C264" s="6" t="str">
        <f t="shared" si="10"/>
        <v>acida</v>
      </c>
      <c r="D264" s="16"/>
    </row>
    <row r="265" spans="1:4" ht="12.75">
      <c r="A265" s="1">
        <v>5</v>
      </c>
      <c r="B265" s="6">
        <f t="shared" si="9"/>
        <v>1E-05</v>
      </c>
      <c r="C265" s="6" t="str">
        <f t="shared" si="10"/>
        <v>acida</v>
      </c>
      <c r="D265" s="16"/>
    </row>
    <row r="266" spans="1:4" ht="12.75">
      <c r="A266" s="1">
        <v>6</v>
      </c>
      <c r="B266" s="6">
        <f t="shared" si="9"/>
        <v>1E-06</v>
      </c>
      <c r="C266" s="6" t="str">
        <f t="shared" si="10"/>
        <v>acida</v>
      </c>
      <c r="D266" s="16"/>
    </row>
    <row r="267" spans="1:4" ht="12.75">
      <c r="A267" s="1">
        <v>7</v>
      </c>
      <c r="B267" s="6">
        <f t="shared" si="9"/>
        <v>1E-07</v>
      </c>
      <c r="C267" s="6" t="str">
        <f t="shared" si="10"/>
        <v>neutra</v>
      </c>
      <c r="D267" s="16"/>
    </row>
    <row r="268" spans="1:4" ht="12.75">
      <c r="A268" s="1">
        <v>8</v>
      </c>
      <c r="B268" s="6">
        <f t="shared" si="9"/>
        <v>1E-08</v>
      </c>
      <c r="C268" s="6" t="str">
        <f t="shared" si="10"/>
        <v>alcalina</v>
      </c>
      <c r="D268" s="16"/>
    </row>
    <row r="269" spans="1:4" ht="12.75">
      <c r="A269" s="1">
        <v>9</v>
      </c>
      <c r="B269" s="6">
        <f t="shared" si="9"/>
        <v>1E-09</v>
      </c>
      <c r="C269" s="6" t="str">
        <f t="shared" si="10"/>
        <v>alcalina</v>
      </c>
      <c r="D269" s="16"/>
    </row>
    <row r="270" spans="1:4" ht="12.75">
      <c r="A270" s="1">
        <v>10</v>
      </c>
      <c r="B270" s="6">
        <f t="shared" si="9"/>
        <v>1E-10</v>
      </c>
      <c r="C270" s="6" t="str">
        <f t="shared" si="10"/>
        <v>alcalina</v>
      </c>
      <c r="D270" s="16"/>
    </row>
    <row r="271" spans="1:4" ht="12.75">
      <c r="A271" s="1">
        <v>11</v>
      </c>
      <c r="B271" s="6">
        <f t="shared" si="9"/>
        <v>1E-11</v>
      </c>
      <c r="C271" s="6" t="str">
        <f t="shared" si="10"/>
        <v>alcalina</v>
      </c>
      <c r="D271" s="16"/>
    </row>
    <row r="272" spans="1:4" ht="12.75">
      <c r="A272" s="1">
        <v>12</v>
      </c>
      <c r="B272" s="6">
        <f t="shared" si="9"/>
        <v>1E-12</v>
      </c>
      <c r="C272" s="6" t="str">
        <f t="shared" si="10"/>
        <v>alcalina</v>
      </c>
      <c r="D272" s="16"/>
    </row>
    <row r="273" spans="1:4" ht="12.75">
      <c r="A273" s="1">
        <v>13</v>
      </c>
      <c r="B273" s="6">
        <f t="shared" si="9"/>
        <v>1E-13</v>
      </c>
      <c r="C273" s="6" t="str">
        <f t="shared" si="10"/>
        <v>alcalina</v>
      </c>
      <c r="D273" s="16"/>
    </row>
    <row r="274" spans="1:4" ht="12.75">
      <c r="A274" s="1">
        <v>14</v>
      </c>
      <c r="B274" s="6">
        <f t="shared" si="9"/>
        <v>1E-14</v>
      </c>
      <c r="C274" s="6" t="str">
        <f t="shared" si="10"/>
        <v>alcalina</v>
      </c>
      <c r="D274" s="16"/>
    </row>
    <row r="275" spans="1:4" ht="12.75">
      <c r="A275" s="1"/>
      <c r="B275" s="1"/>
      <c r="C275" s="1"/>
      <c r="D275" s="16"/>
    </row>
    <row r="276" spans="1:4" ht="12.75">
      <c r="A276" s="7" t="s">
        <v>104</v>
      </c>
      <c r="B276" s="1"/>
      <c r="C276" s="1"/>
      <c r="D276" s="16"/>
    </row>
    <row r="277" spans="1:4" ht="15">
      <c r="A277" s="16" t="s">
        <v>34</v>
      </c>
      <c r="B277" s="1"/>
      <c r="C277" s="1"/>
      <c r="D277" s="16"/>
    </row>
    <row r="278" spans="1:4" ht="12.75">
      <c r="A278" s="7" t="s">
        <v>35</v>
      </c>
      <c r="B278" s="1"/>
      <c r="C278" s="1"/>
      <c r="D278" s="16"/>
    </row>
    <row r="282" spans="1:4" ht="12.75">
      <c r="A282" s="8" t="s">
        <v>73</v>
      </c>
      <c r="B282" s="9"/>
      <c r="C282" s="1"/>
      <c r="D282" s="16"/>
    </row>
    <row r="283" ht="12.75">
      <c r="A283" t="s">
        <v>57</v>
      </c>
    </row>
    <row r="284" ht="12.75">
      <c r="A284" t="s">
        <v>58</v>
      </c>
    </row>
    <row r="285" ht="15">
      <c r="A285" t="s">
        <v>72</v>
      </c>
    </row>
    <row r="286" spans="1:4" ht="16.5">
      <c r="A286" s="18" t="s">
        <v>70</v>
      </c>
      <c r="B286" s="18"/>
      <c r="C286" s="18"/>
      <c r="D286" s="18"/>
    </row>
    <row r="287" ht="12.75">
      <c r="A287" t="s">
        <v>59</v>
      </c>
    </row>
    <row r="288" spans="1:4" ht="12.75">
      <c r="A288" t="s">
        <v>60</v>
      </c>
      <c r="D288" s="1" t="s">
        <v>61</v>
      </c>
    </row>
    <row r="289" spans="1:4" ht="12.75">
      <c r="A289" t="s">
        <v>62</v>
      </c>
      <c r="D289" s="1" t="s">
        <v>63</v>
      </c>
    </row>
    <row r="290" spans="1:4" ht="12.75">
      <c r="A290" t="s">
        <v>64</v>
      </c>
      <c r="D290" s="1" t="s">
        <v>65</v>
      </c>
    </row>
    <row r="291" spans="1:4" ht="12.75">
      <c r="A291" t="s">
        <v>66</v>
      </c>
      <c r="D291" s="1" t="s">
        <v>67</v>
      </c>
    </row>
    <row r="292" spans="1:4" ht="12.75">
      <c r="A292" t="s">
        <v>68</v>
      </c>
      <c r="D292" s="1" t="s">
        <v>69</v>
      </c>
    </row>
    <row r="293" spans="1:5" ht="15">
      <c r="A293" s="1" t="s">
        <v>112</v>
      </c>
      <c r="B293" s="7" t="s">
        <v>71</v>
      </c>
      <c r="C293" s="1"/>
      <c r="D293" s="1"/>
      <c r="E293" s="1"/>
    </row>
    <row r="294" spans="1:5" ht="12.75">
      <c r="A294" s="1">
        <v>1E-08</v>
      </c>
      <c r="B294" s="19">
        <f>10*LN(A294*10^12)/LN(10)</f>
        <v>40</v>
      </c>
      <c r="C294" s="1"/>
      <c r="D294" s="1"/>
      <c r="E294" s="1"/>
    </row>
    <row r="295" spans="1:5" ht="12.75">
      <c r="A295" s="1">
        <v>1E-07</v>
      </c>
      <c r="B295" s="19">
        <f>10*LN(A295*10^12)/LN(10)</f>
        <v>50</v>
      </c>
      <c r="C295" s="1"/>
      <c r="D295" s="1"/>
      <c r="E295" s="1"/>
    </row>
    <row r="296" spans="1:5" ht="12.75">
      <c r="A296" s="1">
        <v>1E-06</v>
      </c>
      <c r="B296" s="19">
        <f aca="true" t="shared" si="11" ref="B296:B310">10*LN(A296*10^12)/LN(10)</f>
        <v>59.99999999999999</v>
      </c>
      <c r="C296" s="1"/>
      <c r="D296" s="1"/>
      <c r="E296" s="1"/>
    </row>
    <row r="297" spans="1:5" ht="12.75">
      <c r="A297" s="1">
        <v>1E-05</v>
      </c>
      <c r="B297" s="19">
        <f t="shared" si="11"/>
        <v>70</v>
      </c>
      <c r="C297" s="1"/>
      <c r="D297" s="1"/>
      <c r="E297" s="1"/>
    </row>
    <row r="298" spans="1:5" ht="12.75">
      <c r="A298" s="1">
        <v>0.0001</v>
      </c>
      <c r="B298" s="19">
        <f t="shared" si="11"/>
        <v>80</v>
      </c>
      <c r="C298" s="1"/>
      <c r="D298" s="1"/>
      <c r="E298" s="1"/>
    </row>
    <row r="299" spans="1:5" ht="12.75">
      <c r="A299" s="1">
        <v>0.001</v>
      </c>
      <c r="B299" s="19">
        <f>10*LN(A299*10^12)/LN(10)</f>
        <v>89.99999999999999</v>
      </c>
      <c r="C299" s="1"/>
      <c r="D299" s="1"/>
      <c r="E299" s="1"/>
    </row>
    <row r="300" spans="1:5" ht="12.75">
      <c r="A300" s="1">
        <v>0.01</v>
      </c>
      <c r="B300" s="19">
        <f t="shared" si="11"/>
        <v>100</v>
      </c>
      <c r="C300" s="1"/>
      <c r="D300" s="1"/>
      <c r="E300" s="1"/>
    </row>
    <row r="301" spans="1:5" ht="12.75">
      <c r="A301" s="1">
        <v>0.1</v>
      </c>
      <c r="B301" s="19">
        <f t="shared" si="11"/>
        <v>110</v>
      </c>
      <c r="C301" s="1"/>
      <c r="D301" s="1"/>
      <c r="E301" s="1"/>
    </row>
    <row r="302" spans="1:5" ht="12.75">
      <c r="A302" s="1">
        <v>0.2</v>
      </c>
      <c r="B302" s="19">
        <f t="shared" si="11"/>
        <v>113.0102999566398</v>
      </c>
      <c r="C302" s="1"/>
      <c r="D302" s="1"/>
      <c r="E302" s="1"/>
    </row>
    <row r="303" spans="1:5" ht="12.75">
      <c r="A303" s="1">
        <v>0.3</v>
      </c>
      <c r="B303" s="19">
        <f t="shared" si="11"/>
        <v>114.77121254719661</v>
      </c>
      <c r="C303" s="1"/>
      <c r="D303" s="1"/>
      <c r="E303" s="1"/>
    </row>
    <row r="304" spans="1:2" ht="12.75">
      <c r="A304" s="1">
        <v>0.4</v>
      </c>
      <c r="B304" s="19">
        <f t="shared" si="11"/>
        <v>116.02059991327961</v>
      </c>
    </row>
    <row r="305" spans="1:2" ht="12.75">
      <c r="A305" s="1">
        <v>0.5</v>
      </c>
      <c r="B305" s="19">
        <f t="shared" si="11"/>
        <v>116.98970004336019</v>
      </c>
    </row>
    <row r="306" spans="1:2" ht="12.75">
      <c r="A306" s="1">
        <v>0.6</v>
      </c>
      <c r="B306" s="19">
        <f t="shared" si="11"/>
        <v>117.78151250383644</v>
      </c>
    </row>
    <row r="307" spans="1:2" ht="12.75">
      <c r="A307" s="1">
        <v>0.7</v>
      </c>
      <c r="B307" s="19">
        <f t="shared" si="11"/>
        <v>118.45098040014256</v>
      </c>
    </row>
    <row r="308" spans="1:2" ht="12.75">
      <c r="A308" s="1">
        <v>0.8</v>
      </c>
      <c r="B308" s="19">
        <f t="shared" si="11"/>
        <v>119.03089986991944</v>
      </c>
    </row>
    <row r="309" spans="1:2" ht="12.75">
      <c r="A309" s="1">
        <v>0.9</v>
      </c>
      <c r="B309" s="19">
        <f t="shared" si="11"/>
        <v>119.54242509439322</v>
      </c>
    </row>
    <row r="310" spans="1:2" ht="12.75">
      <c r="A310" s="1">
        <v>1</v>
      </c>
      <c r="B310" s="19">
        <f t="shared" si="11"/>
        <v>119.99999999999999</v>
      </c>
    </row>
    <row r="329" spans="1:5" ht="12.75">
      <c r="A329" s="7" t="s">
        <v>105</v>
      </c>
      <c r="B329" s="1"/>
      <c r="C329" s="1"/>
      <c r="D329" s="1"/>
      <c r="E329" s="1"/>
    </row>
    <row r="330" spans="1:5" ht="12.75">
      <c r="A330" t="s">
        <v>106</v>
      </c>
      <c r="E330" s="1"/>
    </row>
    <row r="331" ht="12.75">
      <c r="A331" t="s">
        <v>107</v>
      </c>
    </row>
    <row r="332" ht="12.75">
      <c r="A332" t="s">
        <v>108</v>
      </c>
    </row>
    <row r="338" spans="1:5" ht="12.75">
      <c r="A338" s="20" t="s">
        <v>74</v>
      </c>
      <c r="B338" s="1"/>
      <c r="C338" s="1"/>
      <c r="D338" s="1"/>
      <c r="E338" s="1"/>
    </row>
    <row r="341" spans="1:4" ht="15">
      <c r="A341" s="7" t="s">
        <v>37</v>
      </c>
      <c r="B341" s="16"/>
      <c r="C341" s="16"/>
      <c r="D341" s="16"/>
    </row>
    <row r="342" spans="1:4" ht="12.75">
      <c r="A342" s="7" t="s">
        <v>38</v>
      </c>
      <c r="B342" s="16"/>
      <c r="C342" s="16"/>
      <c r="D342" s="16"/>
    </row>
    <row r="343" spans="1:4" ht="15">
      <c r="A343" s="1" t="s">
        <v>3</v>
      </c>
      <c r="B343" s="1" t="s">
        <v>39</v>
      </c>
      <c r="C343" s="1" t="s">
        <v>40</v>
      </c>
      <c r="D343" s="7" t="s">
        <v>41</v>
      </c>
    </row>
    <row r="344" spans="1:4" ht="12.75">
      <c r="A344" s="1">
        <v>-0.7</v>
      </c>
      <c r="B344" s="13">
        <f>LN((5*A344+4))/LN(3)</f>
        <v>-0.6309297535714574</v>
      </c>
      <c r="C344" s="6">
        <f>LN((3-A344))/LN(3)</f>
        <v>1.1908958539288883</v>
      </c>
      <c r="D344" s="1" t="b">
        <f>IF(B344&gt;C344,TRUE,FALSE)</f>
        <v>0</v>
      </c>
    </row>
    <row r="345" spans="1:4" ht="12.75">
      <c r="A345" s="1">
        <v>-0.6</v>
      </c>
      <c r="B345" s="13">
        <f aca="true" t="shared" si="12" ref="B345:B380">LN((5*A345+4))/LN(3)</f>
        <v>0</v>
      </c>
      <c r="C345" s="6">
        <f aca="true" t="shared" si="13" ref="C345:C380">LN((3-A345))/LN(3)</f>
        <v>1.16595623285353</v>
      </c>
      <c r="D345" s="1" t="b">
        <f aca="true" t="shared" si="14" ref="D345:D380">IF(B345&gt;C345,TRUE,FALSE)</f>
        <v>0</v>
      </c>
    </row>
    <row r="346" spans="1:4" ht="12.75">
      <c r="A346" s="1">
        <v>-0.5</v>
      </c>
      <c r="B346" s="13">
        <f t="shared" si="12"/>
        <v>0.3690702464285425</v>
      </c>
      <c r="C346" s="6">
        <f t="shared" si="13"/>
        <v>1.1403139955899648</v>
      </c>
      <c r="D346" s="1" t="b">
        <f t="shared" si="14"/>
        <v>0</v>
      </c>
    </row>
    <row r="347" spans="1:4" ht="12.75">
      <c r="A347" s="1">
        <v>-0.4</v>
      </c>
      <c r="B347" s="13">
        <f t="shared" si="12"/>
        <v>0.6309297535714574</v>
      </c>
      <c r="C347" s="6">
        <f t="shared" si="13"/>
        <v>1.1139284024446385</v>
      </c>
      <c r="D347" s="1" t="b">
        <f t="shared" si="14"/>
        <v>0</v>
      </c>
    </row>
    <row r="348" spans="1:4" ht="12.75">
      <c r="A348" s="1">
        <v>-0.3</v>
      </c>
      <c r="B348" s="13">
        <f t="shared" si="12"/>
        <v>0.8340437671464697</v>
      </c>
      <c r="C348" s="6">
        <f t="shared" si="13"/>
        <v>1.0867550643547534</v>
      </c>
      <c r="D348" s="1" t="b">
        <f t="shared" si="14"/>
        <v>0</v>
      </c>
    </row>
    <row r="349" spans="1:4" ht="12.75">
      <c r="A349" s="1">
        <v>-0.2</v>
      </c>
      <c r="B349" s="13">
        <f t="shared" si="12"/>
        <v>1</v>
      </c>
      <c r="C349" s="6">
        <f t="shared" si="13"/>
        <v>1.0587454935679026</v>
      </c>
      <c r="D349" s="1" t="b">
        <f t="shared" si="14"/>
        <v>0</v>
      </c>
    </row>
    <row r="350" spans="1:4" ht="12.75">
      <c r="A350" s="1">
        <v>-0.1</v>
      </c>
      <c r="B350" s="13">
        <f t="shared" si="12"/>
        <v>1.1403139955899648</v>
      </c>
      <c r="C350" s="6">
        <f t="shared" si="13"/>
        <v>1.0298465829676302</v>
      </c>
      <c r="D350" s="1" t="b">
        <f t="shared" si="14"/>
        <v>1</v>
      </c>
    </row>
    <row r="351" spans="1:4" ht="12.75">
      <c r="A351" s="1">
        <v>0</v>
      </c>
      <c r="B351" s="13">
        <f t="shared" si="12"/>
        <v>1.2618595071429148</v>
      </c>
      <c r="C351" s="6">
        <f t="shared" si="13"/>
        <v>1</v>
      </c>
      <c r="D351" s="1" t="b">
        <f t="shared" si="14"/>
        <v>1</v>
      </c>
    </row>
    <row r="352" spans="1:4" ht="12.75">
      <c r="A352" s="1">
        <v>0.1</v>
      </c>
      <c r="B352" s="13">
        <f t="shared" si="12"/>
        <v>1.3690702464285425</v>
      </c>
      <c r="C352" s="6">
        <f t="shared" si="13"/>
        <v>0.9691414778212779</v>
      </c>
      <c r="D352" s="1" t="b">
        <f t="shared" si="14"/>
        <v>1</v>
      </c>
    </row>
    <row r="353" spans="1:4" ht="12.75">
      <c r="A353" s="1">
        <v>0.2</v>
      </c>
      <c r="B353" s="13">
        <f t="shared" si="12"/>
        <v>1.4649735207179269</v>
      </c>
      <c r="C353" s="6">
        <f t="shared" si="13"/>
        <v>0.9371999820149524</v>
      </c>
      <c r="D353" s="1" t="b">
        <f t="shared" si="14"/>
        <v>1</v>
      </c>
    </row>
    <row r="354" spans="1:4" ht="12.75">
      <c r="A354" s="1">
        <v>0.3</v>
      </c>
      <c r="B354" s="13">
        <f t="shared" si="12"/>
        <v>1.5517285850726805</v>
      </c>
      <c r="C354" s="6">
        <f t="shared" si="13"/>
        <v>0.9040967257106154</v>
      </c>
      <c r="D354" s="1" t="b">
        <f t="shared" si="14"/>
        <v>1</v>
      </c>
    </row>
    <row r="355" spans="1:4" ht="12.75">
      <c r="A355" s="1">
        <v>0.4</v>
      </c>
      <c r="B355" s="13">
        <f t="shared" si="12"/>
        <v>1.6309297535714573</v>
      </c>
      <c r="C355" s="6">
        <f t="shared" si="13"/>
        <v>0.8697439987548654</v>
      </c>
      <c r="D355" s="1" t="b">
        <f t="shared" si="14"/>
        <v>1</v>
      </c>
    </row>
    <row r="356" spans="1:4" ht="12.75">
      <c r="A356" s="1">
        <v>0.5</v>
      </c>
      <c r="B356" s="13">
        <f t="shared" si="12"/>
        <v>1.703787765901335</v>
      </c>
      <c r="C356" s="6">
        <f t="shared" si="13"/>
        <v>0.8340437671464697</v>
      </c>
      <c r="D356" s="1" t="b">
        <f t="shared" si="14"/>
        <v>1</v>
      </c>
    </row>
    <row r="357" spans="1:4" ht="12.75">
      <c r="A357" s="1">
        <v>0.6</v>
      </c>
      <c r="B357" s="13">
        <f t="shared" si="12"/>
        <v>1.7712437491614221</v>
      </c>
      <c r="C357" s="6">
        <f t="shared" si="13"/>
        <v>0.7968859864249875</v>
      </c>
      <c r="D357" s="1" t="b">
        <f t="shared" si="14"/>
        <v>1</v>
      </c>
    </row>
    <row r="358" spans="1:4" ht="12.75">
      <c r="A358" s="1">
        <v>0.7</v>
      </c>
      <c r="B358" s="13">
        <f t="shared" si="12"/>
        <v>1.8340437671464696</v>
      </c>
      <c r="C358" s="6">
        <f t="shared" si="13"/>
        <v>0.7581465559108863</v>
      </c>
      <c r="D358" s="1" t="b">
        <f t="shared" si="14"/>
        <v>1</v>
      </c>
    </row>
    <row r="359" spans="1:4" ht="12.75">
      <c r="A359" s="1">
        <v>0.8</v>
      </c>
      <c r="B359" s="13">
        <f t="shared" si="12"/>
        <v>1.892789260714372</v>
      </c>
      <c r="C359" s="6">
        <f t="shared" si="13"/>
        <v>0.717684817926211</v>
      </c>
      <c r="D359" s="1" t="b">
        <f t="shared" si="14"/>
        <v>1</v>
      </c>
    </row>
    <row r="360" spans="1:4" ht="12.75">
      <c r="A360" s="1">
        <v>0.9</v>
      </c>
      <c r="B360" s="13">
        <f t="shared" si="12"/>
        <v>1.9479721695911083</v>
      </c>
      <c r="C360" s="6">
        <f t="shared" si="13"/>
        <v>0.6753404748720376</v>
      </c>
      <c r="D360" s="1" t="b">
        <f t="shared" si="14"/>
        <v>1</v>
      </c>
    </row>
    <row r="361" spans="1:4" ht="12.75">
      <c r="A361" s="1">
        <v>1</v>
      </c>
      <c r="B361" s="13">
        <f t="shared" si="12"/>
        <v>2</v>
      </c>
      <c r="C361" s="6">
        <f t="shared" si="13"/>
        <v>0.6309297535714574</v>
      </c>
      <c r="D361" s="1" t="b">
        <f t="shared" si="14"/>
        <v>1</v>
      </c>
    </row>
    <row r="362" spans="1:4" ht="12.75">
      <c r="A362" s="1">
        <v>1.1</v>
      </c>
      <c r="B362" s="13">
        <f t="shared" si="12"/>
        <v>2.049214105674918</v>
      </c>
      <c r="C362" s="6">
        <f t="shared" si="13"/>
        <v>0.5842405849569906</v>
      </c>
      <c r="D362" s="1" t="b">
        <f t="shared" si="14"/>
        <v>1</v>
      </c>
    </row>
    <row r="363" spans="1:4" ht="12.75">
      <c r="A363" s="1">
        <v>1.2</v>
      </c>
      <c r="B363" s="13">
        <f t="shared" si="12"/>
        <v>2.095903274289385</v>
      </c>
      <c r="C363" s="6">
        <f t="shared" si="13"/>
        <v>0.5350264792820728</v>
      </c>
      <c r="D363" s="1" t="b">
        <f t="shared" si="14"/>
        <v>1</v>
      </c>
    </row>
    <row r="364" spans="1:4" ht="12.75">
      <c r="A364" s="1">
        <v>1.3</v>
      </c>
      <c r="B364" s="13">
        <f t="shared" si="12"/>
        <v>2.1403139955899646</v>
      </c>
      <c r="C364" s="6">
        <f t="shared" si="13"/>
        <v>0.4829986488731812</v>
      </c>
      <c r="D364" s="1" t="b">
        <f t="shared" si="14"/>
        <v>1</v>
      </c>
    </row>
    <row r="365" spans="1:4" ht="12.75">
      <c r="A365" s="1">
        <v>1.4</v>
      </c>
      <c r="B365" s="13">
        <f t="shared" si="12"/>
        <v>2.182658338644138</v>
      </c>
      <c r="C365" s="6">
        <f t="shared" si="13"/>
        <v>0.4278157399964452</v>
      </c>
      <c r="D365" s="1" t="b">
        <f t="shared" si="14"/>
        <v>1</v>
      </c>
    </row>
    <row r="366" spans="1:4" ht="12.75">
      <c r="A366" s="1">
        <v>1.5</v>
      </c>
      <c r="B366" s="13">
        <f t="shared" si="12"/>
        <v>2.2231200766288133</v>
      </c>
      <c r="C366" s="6">
        <f t="shared" si="13"/>
        <v>0.3690702464285425</v>
      </c>
      <c r="D366" s="1" t="b">
        <f t="shared" si="14"/>
        <v>1</v>
      </c>
    </row>
    <row r="367" spans="1:4" ht="12.75">
      <c r="A367" s="1">
        <v>1.6</v>
      </c>
      <c r="B367" s="13">
        <f t="shared" si="12"/>
        <v>2.2618595071429146</v>
      </c>
      <c r="C367" s="6">
        <f t="shared" si="13"/>
        <v>0.30627022844349505</v>
      </c>
      <c r="D367" s="1" t="b">
        <f t="shared" si="14"/>
        <v>1</v>
      </c>
    </row>
    <row r="368" spans="1:4" ht="12.75">
      <c r="A368" s="1">
        <v>1.7</v>
      </c>
      <c r="B368" s="13">
        <f t="shared" si="12"/>
        <v>2.299017287864397</v>
      </c>
      <c r="C368" s="6">
        <f t="shared" si="13"/>
        <v>0.23881424518340807</v>
      </c>
      <c r="D368" s="1" t="b">
        <f t="shared" si="14"/>
        <v>1</v>
      </c>
    </row>
    <row r="369" spans="1:4" ht="12.75">
      <c r="A369" s="1">
        <v>1.8</v>
      </c>
      <c r="B369" s="13">
        <f t="shared" si="12"/>
        <v>2.3347175194727927</v>
      </c>
      <c r="C369" s="6">
        <f t="shared" si="13"/>
        <v>0.16595623285353023</v>
      </c>
      <c r="D369" s="1" t="b">
        <f t="shared" si="14"/>
        <v>1</v>
      </c>
    </row>
    <row r="370" spans="1:4" ht="12.75">
      <c r="A370" s="1">
        <v>1.9</v>
      </c>
      <c r="B370" s="13">
        <f t="shared" si="12"/>
        <v>2.3690702464285422</v>
      </c>
      <c r="C370" s="6">
        <f t="shared" si="13"/>
        <v>0.08675506435475354</v>
      </c>
      <c r="D370" s="1" t="b">
        <f t="shared" si="14"/>
        <v>1</v>
      </c>
    </row>
    <row r="371" spans="1:4" ht="12.75">
      <c r="A371" s="1">
        <v>2</v>
      </c>
      <c r="B371" s="13">
        <f t="shared" si="12"/>
        <v>2.402173502732879</v>
      </c>
      <c r="C371" s="6">
        <f t="shared" si="13"/>
        <v>0</v>
      </c>
      <c r="D371" s="1" t="b">
        <f t="shared" si="14"/>
        <v>1</v>
      </c>
    </row>
    <row r="372" spans="1:4" ht="12.75">
      <c r="A372" s="1">
        <v>2.1</v>
      </c>
      <c r="B372" s="13">
        <f t="shared" si="12"/>
        <v>2.434114998539205</v>
      </c>
      <c r="C372" s="6">
        <f t="shared" si="13"/>
        <v>-0.0959032742893847</v>
      </c>
      <c r="D372" s="1" t="b">
        <f t="shared" si="14"/>
        <v>1</v>
      </c>
    </row>
    <row r="373" spans="1:4" ht="12.75">
      <c r="A373" s="1">
        <v>2.2</v>
      </c>
      <c r="B373" s="13">
        <f t="shared" si="12"/>
        <v>2.464973520717927</v>
      </c>
      <c r="C373" s="6">
        <f t="shared" si="13"/>
        <v>-0.2031140135750125</v>
      </c>
      <c r="D373" s="1" t="b">
        <f t="shared" si="14"/>
        <v>1</v>
      </c>
    </row>
    <row r="374" spans="1:4" ht="12.75">
      <c r="A374" s="1">
        <v>2.3</v>
      </c>
      <c r="B374" s="13">
        <f t="shared" si="12"/>
        <v>2.4948201036855573</v>
      </c>
      <c r="C374" s="6">
        <f t="shared" si="13"/>
        <v>-0.3246595251279621</v>
      </c>
      <c r="D374" s="1" t="b">
        <f t="shared" si="14"/>
        <v>1</v>
      </c>
    </row>
    <row r="375" spans="1:4" ht="12.75">
      <c r="A375" s="1">
        <v>2.4</v>
      </c>
      <c r="B375" s="13">
        <f t="shared" si="12"/>
        <v>2.5237190142858297</v>
      </c>
      <c r="C375" s="6">
        <f t="shared" si="13"/>
        <v>-0.46497352071792697</v>
      </c>
      <c r="D375" s="1" t="b">
        <f t="shared" si="14"/>
        <v>1</v>
      </c>
    </row>
    <row r="376" spans="1:4" ht="12.75">
      <c r="A376" s="1">
        <v>2.5</v>
      </c>
      <c r="B376" s="13">
        <f t="shared" si="12"/>
        <v>2.5517285850726803</v>
      </c>
      <c r="C376" s="6">
        <f t="shared" si="13"/>
        <v>-0.6309297535714574</v>
      </c>
      <c r="D376" s="1" t="b">
        <f t="shared" si="14"/>
        <v>1</v>
      </c>
    </row>
    <row r="377" spans="1:4" ht="12.75">
      <c r="A377" s="1">
        <v>2.6</v>
      </c>
      <c r="B377" s="13">
        <f t="shared" si="12"/>
        <v>2.5789019231625656</v>
      </c>
      <c r="C377" s="6">
        <f t="shared" si="13"/>
        <v>-0.8340437671464699</v>
      </c>
      <c r="D377" s="1" t="b">
        <f t="shared" si="14"/>
        <v>1</v>
      </c>
    </row>
    <row r="378" spans="1:4" ht="12.75">
      <c r="A378" s="1">
        <v>2.7</v>
      </c>
      <c r="B378" s="13">
        <f t="shared" si="12"/>
        <v>2.605287516307892</v>
      </c>
      <c r="C378" s="6">
        <f t="shared" si="13"/>
        <v>-1.095903274289385</v>
      </c>
      <c r="D378" s="1" t="b">
        <f t="shared" si="14"/>
        <v>1</v>
      </c>
    </row>
    <row r="379" spans="1:4" ht="12.75">
      <c r="A379" s="1">
        <v>2.8</v>
      </c>
      <c r="B379" s="13">
        <f t="shared" si="12"/>
        <v>2.630929753571457</v>
      </c>
      <c r="C379" s="6">
        <f t="shared" si="13"/>
        <v>-1.4649735207179262</v>
      </c>
      <c r="D379" s="1" t="b">
        <f t="shared" si="14"/>
        <v>1</v>
      </c>
    </row>
    <row r="380" spans="1:4" ht="12.75">
      <c r="A380" s="1">
        <v>2.9</v>
      </c>
      <c r="B380" s="13">
        <f t="shared" si="12"/>
        <v>2.655869374646815</v>
      </c>
      <c r="C380" s="6">
        <f t="shared" si="13"/>
        <v>-2.095903274289384</v>
      </c>
      <c r="D380" s="1" t="b">
        <f t="shared" si="14"/>
        <v>1</v>
      </c>
    </row>
    <row r="382" ht="12.75">
      <c r="A382" s="1"/>
    </row>
    <row r="399" ht="12.75">
      <c r="A399" t="s">
        <v>42</v>
      </c>
    </row>
    <row r="401" spans="1:4" ht="12.75">
      <c r="A401" s="1" t="s">
        <v>3</v>
      </c>
      <c r="B401" s="1" t="s">
        <v>25</v>
      </c>
      <c r="C401" s="1" t="s">
        <v>43</v>
      </c>
      <c r="D401" s="1"/>
    </row>
    <row r="402" spans="1:4" ht="12.75">
      <c r="A402" s="11">
        <v>-0.16673781969958354</v>
      </c>
      <c r="B402" s="1">
        <v>0</v>
      </c>
      <c r="C402" s="1">
        <f>LN((5*A402+4))/LN(3)-LN((3-A402))/LN(3)</f>
        <v>-0.00012272057507312084</v>
      </c>
      <c r="D402" s="1"/>
    </row>
    <row r="403" spans="1:4" ht="12.75">
      <c r="A403" s="1"/>
      <c r="B403" s="1"/>
      <c r="C403" s="1"/>
      <c r="D403" s="1"/>
    </row>
    <row r="404" spans="1:4" ht="12.75">
      <c r="A404" s="7" t="s">
        <v>86</v>
      </c>
      <c r="B404" s="1"/>
      <c r="C404" s="1"/>
      <c r="D404" s="1"/>
    </row>
    <row r="405" spans="1:4" ht="24.75">
      <c r="A405" s="24" t="s">
        <v>87</v>
      </c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6.5">
      <c r="A407" s="1" t="s">
        <v>3</v>
      </c>
      <c r="B407" s="1" t="s">
        <v>5</v>
      </c>
      <c r="C407" s="1" t="s">
        <v>47</v>
      </c>
      <c r="D407" s="1"/>
    </row>
    <row r="408" spans="1:4" ht="12.75">
      <c r="A408" s="1">
        <v>0.5</v>
      </c>
      <c r="B408" s="1">
        <v>7</v>
      </c>
      <c r="C408" s="6">
        <f aca="true" t="shared" si="15" ref="C408:C431">(LN($B$408^A408))/LN($B$408)</f>
        <v>0.5000000000000001</v>
      </c>
      <c r="D408" s="1"/>
    </row>
    <row r="409" spans="1:4" ht="12.75">
      <c r="A409" s="1">
        <v>0.6</v>
      </c>
      <c r="B409" s="1"/>
      <c r="C409" s="6">
        <f t="shared" si="15"/>
        <v>0.6</v>
      </c>
      <c r="D409" s="1"/>
    </row>
    <row r="410" spans="1:4" ht="12.75">
      <c r="A410" s="1">
        <v>0.7</v>
      </c>
      <c r="B410" s="1"/>
      <c r="C410" s="6">
        <f t="shared" si="15"/>
        <v>0.7</v>
      </c>
      <c r="D410" s="1"/>
    </row>
    <row r="411" spans="1:3" ht="12.75">
      <c r="A411" s="1">
        <v>0.8</v>
      </c>
      <c r="C411" s="6">
        <f t="shared" si="15"/>
        <v>0.8</v>
      </c>
    </row>
    <row r="412" spans="1:3" ht="12.75">
      <c r="A412" s="1">
        <v>0.9</v>
      </c>
      <c r="C412" s="6">
        <f t="shared" si="15"/>
        <v>0.9</v>
      </c>
    </row>
    <row r="413" spans="1:3" ht="12.75">
      <c r="A413" s="1">
        <v>1</v>
      </c>
      <c r="C413" s="6">
        <f t="shared" si="15"/>
        <v>1</v>
      </c>
    </row>
    <row r="414" spans="1:3" ht="12.75">
      <c r="A414" s="1">
        <v>1.1</v>
      </c>
      <c r="C414" s="6">
        <f t="shared" si="15"/>
        <v>1.1</v>
      </c>
    </row>
    <row r="415" spans="1:3" ht="12.75">
      <c r="A415" s="1">
        <v>1.2</v>
      </c>
      <c r="C415" s="6">
        <f t="shared" si="15"/>
        <v>1.2</v>
      </c>
    </row>
    <row r="416" spans="1:3" ht="12.75">
      <c r="A416" s="1">
        <v>1.3</v>
      </c>
      <c r="C416" s="6">
        <f t="shared" si="15"/>
        <v>1.3</v>
      </c>
    </row>
    <row r="417" spans="1:3" ht="12.75">
      <c r="A417" s="1">
        <v>1.4</v>
      </c>
      <c r="C417" s="6">
        <f t="shared" si="15"/>
        <v>1.4</v>
      </c>
    </row>
    <row r="418" spans="1:3" ht="12.75">
      <c r="A418" s="1">
        <v>1.5</v>
      </c>
      <c r="C418" s="6">
        <f t="shared" si="15"/>
        <v>1.5</v>
      </c>
    </row>
    <row r="419" spans="1:3" ht="12.75">
      <c r="A419" s="1">
        <v>1.6</v>
      </c>
      <c r="C419" s="6">
        <f t="shared" si="15"/>
        <v>1.6</v>
      </c>
    </row>
    <row r="420" spans="1:3" ht="12.75">
      <c r="A420" s="1">
        <v>1.7</v>
      </c>
      <c r="C420" s="6">
        <f t="shared" si="15"/>
        <v>1.7</v>
      </c>
    </row>
    <row r="421" spans="1:3" ht="12.75">
      <c r="A421" s="1">
        <v>1.8</v>
      </c>
      <c r="C421" s="6">
        <f t="shared" si="15"/>
        <v>1.8</v>
      </c>
    </row>
    <row r="422" spans="1:3" ht="12.75">
      <c r="A422" s="1">
        <v>1.9</v>
      </c>
      <c r="C422" s="6">
        <f t="shared" si="15"/>
        <v>1.9</v>
      </c>
    </row>
    <row r="423" spans="1:3" ht="12.75">
      <c r="A423" s="1">
        <v>2</v>
      </c>
      <c r="C423" s="6">
        <f t="shared" si="15"/>
        <v>2</v>
      </c>
    </row>
    <row r="424" spans="1:3" ht="12.75">
      <c r="A424" s="1">
        <v>2.1</v>
      </c>
      <c r="C424" s="6">
        <f t="shared" si="15"/>
        <v>2.1</v>
      </c>
    </row>
    <row r="425" spans="1:3" ht="12.75">
      <c r="A425" s="1">
        <v>2.2</v>
      </c>
      <c r="C425" s="6">
        <f t="shared" si="15"/>
        <v>2.2</v>
      </c>
    </row>
    <row r="426" spans="1:3" ht="12.75">
      <c r="A426" s="1">
        <v>2.3</v>
      </c>
      <c r="C426" s="6">
        <f t="shared" si="15"/>
        <v>2.3</v>
      </c>
    </row>
    <row r="427" spans="1:3" ht="12.75">
      <c r="A427" s="1">
        <v>2.4</v>
      </c>
      <c r="C427" s="6">
        <f t="shared" si="15"/>
        <v>2.4</v>
      </c>
    </row>
    <row r="428" spans="1:3" ht="12.75">
      <c r="A428" s="1">
        <v>2.5</v>
      </c>
      <c r="C428" s="6">
        <f t="shared" si="15"/>
        <v>2.5</v>
      </c>
    </row>
    <row r="429" spans="1:3" ht="12.75">
      <c r="A429" s="1">
        <v>2.6</v>
      </c>
      <c r="C429" s="6">
        <f t="shared" si="15"/>
        <v>2.6</v>
      </c>
    </row>
    <row r="430" spans="1:3" ht="12.75">
      <c r="A430" s="1">
        <v>2.7</v>
      </c>
      <c r="C430" s="6">
        <f t="shared" si="15"/>
        <v>2.7</v>
      </c>
    </row>
    <row r="431" spans="1:3" ht="12.75">
      <c r="A431" s="1">
        <v>2.8</v>
      </c>
      <c r="C431" s="6">
        <f t="shared" si="15"/>
        <v>2.8</v>
      </c>
    </row>
    <row r="433" ht="24.75">
      <c r="A433" t="s">
        <v>88</v>
      </c>
    </row>
    <row r="436" spans="1:5" ht="16.5">
      <c r="A436" s="1" t="s">
        <v>3</v>
      </c>
      <c r="B436" s="1" t="s">
        <v>5</v>
      </c>
      <c r="C436" s="1" t="s">
        <v>22</v>
      </c>
      <c r="D436" t="s">
        <v>75</v>
      </c>
      <c r="E436" t="s">
        <v>76</v>
      </c>
    </row>
    <row r="437" spans="1:5" ht="12.75">
      <c r="A437" s="1">
        <v>0.5</v>
      </c>
      <c r="B437" s="1">
        <v>7</v>
      </c>
      <c r="C437" s="1">
        <v>3</v>
      </c>
      <c r="D437" s="5">
        <f>(LN(A437^$C$437))/(LN($B$437))</f>
        <v>-1.0686215613240664</v>
      </c>
      <c r="E437" s="5">
        <f>$C$437*(LN(A437))/LN($B$437)</f>
        <v>-1.0686215613240664</v>
      </c>
    </row>
    <row r="438" spans="1:5" ht="12.75">
      <c r="A438" s="1">
        <v>0.6</v>
      </c>
      <c r="B438" s="1"/>
      <c r="D438" s="5">
        <f aca="true" t="shared" si="16" ref="D438:D460">(LN(A438^$C$437))/(LN($B$437))</f>
        <v>-0.7875373238800097</v>
      </c>
      <c r="E438" s="5">
        <f aca="true" t="shared" si="17" ref="E438:E460">$C$437*(LN(A438))/LN($B$437)</f>
        <v>-0.7875373238800097</v>
      </c>
    </row>
    <row r="439" spans="1:5" ht="12.75">
      <c r="A439" s="1">
        <v>0.7</v>
      </c>
      <c r="B439" s="1"/>
      <c r="D439" s="5">
        <f t="shared" si="16"/>
        <v>-0.5498839873648151</v>
      </c>
      <c r="E439" s="5">
        <f t="shared" si="17"/>
        <v>-0.5498839873648151</v>
      </c>
    </row>
    <row r="440" spans="1:5" ht="12.75">
      <c r="A440" s="1">
        <v>0.8</v>
      </c>
      <c r="D440" s="5">
        <f t="shared" si="16"/>
        <v>-0.34401930339261527</v>
      </c>
      <c r="E440" s="5">
        <f t="shared" si="17"/>
        <v>-0.3440193033926153</v>
      </c>
    </row>
    <row r="441" spans="1:5" ht="12.75">
      <c r="A441" s="1">
        <v>0.9</v>
      </c>
      <c r="D441" s="5">
        <f t="shared" si="16"/>
        <v>-0.16243378304333725</v>
      </c>
      <c r="E441" s="5">
        <f t="shared" si="17"/>
        <v>-0.16243378304333728</v>
      </c>
    </row>
    <row r="442" spans="1:5" ht="12.75">
      <c r="A442" s="1">
        <v>1</v>
      </c>
      <c r="D442" s="5">
        <f t="shared" si="16"/>
        <v>0</v>
      </c>
      <c r="E442" s="5">
        <f t="shared" si="17"/>
        <v>0</v>
      </c>
    </row>
    <row r="443" spans="1:5" ht="12.75">
      <c r="A443" s="1">
        <v>1.1</v>
      </c>
      <c r="D443" s="5">
        <f t="shared" si="16"/>
        <v>0.14693923023721644</v>
      </c>
      <c r="E443" s="5">
        <f t="shared" si="17"/>
        <v>0.14693923023721642</v>
      </c>
    </row>
    <row r="444" spans="1:5" ht="12.75">
      <c r="A444" s="1">
        <v>1.2</v>
      </c>
      <c r="D444" s="5">
        <f t="shared" si="16"/>
        <v>0.281084237444057</v>
      </c>
      <c r="E444" s="5">
        <f t="shared" si="17"/>
        <v>0.2810842374440569</v>
      </c>
    </row>
    <row r="445" spans="1:5" ht="12.75">
      <c r="A445" s="1">
        <v>1.3</v>
      </c>
      <c r="D445" s="5">
        <f t="shared" si="16"/>
        <v>0.40448568182070777</v>
      </c>
      <c r="E445" s="5">
        <f t="shared" si="17"/>
        <v>0.4044856818207076</v>
      </c>
    </row>
    <row r="446" spans="1:5" ht="12.75">
      <c r="A446" s="1">
        <v>1.4</v>
      </c>
      <c r="D446" s="5">
        <f t="shared" si="16"/>
        <v>0.5187375739592515</v>
      </c>
      <c r="E446" s="5">
        <f t="shared" si="17"/>
        <v>0.5187375739592515</v>
      </c>
    </row>
    <row r="447" spans="1:5" ht="12.75">
      <c r="A447" s="1">
        <v>1.5</v>
      </c>
      <c r="D447" s="5">
        <f t="shared" si="16"/>
        <v>0.6251035408366723</v>
      </c>
      <c r="E447" s="5">
        <f t="shared" si="17"/>
        <v>0.6251035408366723</v>
      </c>
    </row>
    <row r="448" spans="1:5" ht="12.75">
      <c r="A448" s="1">
        <v>1.6</v>
      </c>
      <c r="D448" s="5">
        <f t="shared" si="16"/>
        <v>0.7246022579314513</v>
      </c>
      <c r="E448" s="5">
        <f t="shared" si="17"/>
        <v>0.7246022579314513</v>
      </c>
    </row>
    <row r="449" spans="1:5" ht="12.75">
      <c r="A449" s="1">
        <v>1.7</v>
      </c>
      <c r="D449" s="5">
        <f t="shared" si="16"/>
        <v>0.8180669359062277</v>
      </c>
      <c r="E449" s="5">
        <f t="shared" si="17"/>
        <v>0.8180669359062278</v>
      </c>
    </row>
    <row r="450" spans="1:5" ht="12.75">
      <c r="A450" s="1">
        <v>1.8</v>
      </c>
      <c r="D450" s="5">
        <f t="shared" si="16"/>
        <v>0.9061877782807294</v>
      </c>
      <c r="E450" s="5">
        <f t="shared" si="17"/>
        <v>0.9061877782807294</v>
      </c>
    </row>
    <row r="451" spans="1:5" ht="12.75">
      <c r="A451" s="1">
        <v>1.9</v>
      </c>
      <c r="D451" s="5">
        <f t="shared" si="16"/>
        <v>0.9895429444427289</v>
      </c>
      <c r="E451" s="5">
        <f t="shared" si="17"/>
        <v>0.9895429444427288</v>
      </c>
    </row>
    <row r="452" spans="1:5" ht="12.75">
      <c r="A452" s="1">
        <v>2</v>
      </c>
      <c r="D452" s="5">
        <f t="shared" si="16"/>
        <v>1.0686215613240664</v>
      </c>
      <c r="E452" s="5">
        <f t="shared" si="17"/>
        <v>1.0686215613240664</v>
      </c>
    </row>
    <row r="453" spans="1:5" ht="12.75">
      <c r="A453" s="1">
        <v>2.1</v>
      </c>
      <c r="D453" s="5">
        <f t="shared" si="16"/>
        <v>1.143841114795924</v>
      </c>
      <c r="E453" s="5">
        <f t="shared" si="17"/>
        <v>1.1438411147959238</v>
      </c>
    </row>
    <row r="454" spans="1:5" ht="12.75">
      <c r="A454" s="1">
        <v>2.2</v>
      </c>
      <c r="D454" s="5">
        <f t="shared" si="16"/>
        <v>1.2155607915612832</v>
      </c>
      <c r="E454" s="5">
        <f t="shared" si="17"/>
        <v>1.2155607915612832</v>
      </c>
    </row>
    <row r="455" spans="1:5" ht="12.75">
      <c r="A455" s="1">
        <v>2.3</v>
      </c>
      <c r="D455" s="5">
        <f t="shared" si="16"/>
        <v>1.2840918528629786</v>
      </c>
      <c r="E455" s="5">
        <f t="shared" si="17"/>
        <v>1.2840918528629786</v>
      </c>
    </row>
    <row r="456" spans="1:5" ht="12.75">
      <c r="A456" s="1">
        <v>2.4</v>
      </c>
      <c r="D456" s="5">
        <f t="shared" si="16"/>
        <v>1.3497057987681236</v>
      </c>
      <c r="E456" s="5">
        <f t="shared" si="17"/>
        <v>1.3497057987681234</v>
      </c>
    </row>
    <row r="457" spans="1:5" ht="12.75">
      <c r="A457" s="1">
        <v>2.5</v>
      </c>
      <c r="D457" s="5">
        <f t="shared" si="16"/>
        <v>1.412640864716682</v>
      </c>
      <c r="E457" s="5">
        <f t="shared" si="17"/>
        <v>1.412640864716682</v>
      </c>
    </row>
    <row r="458" spans="1:5" ht="12.75">
      <c r="A458" s="1">
        <v>2.6</v>
      </c>
      <c r="D458" s="5">
        <f t="shared" si="16"/>
        <v>1.4731072431447743</v>
      </c>
      <c r="E458" s="5">
        <f t="shared" si="17"/>
        <v>1.4731072431447743</v>
      </c>
    </row>
    <row r="459" spans="1:5" ht="12.75">
      <c r="A459" s="1">
        <v>2.7</v>
      </c>
      <c r="D459" s="5">
        <f t="shared" si="16"/>
        <v>1.5312913191174018</v>
      </c>
      <c r="E459" s="5">
        <f t="shared" si="17"/>
        <v>1.5312913191174018</v>
      </c>
    </row>
    <row r="460" spans="1:5" ht="12.75">
      <c r="A460" s="1">
        <v>2.8</v>
      </c>
      <c r="D460" s="5">
        <f t="shared" si="16"/>
        <v>1.587359135283318</v>
      </c>
      <c r="E460" s="5">
        <f t="shared" si="17"/>
        <v>1.5873591352833178</v>
      </c>
    </row>
    <row r="462" ht="15">
      <c r="A462" t="s">
        <v>109</v>
      </c>
    </row>
    <row r="463" ht="15">
      <c r="A463" t="s">
        <v>110</v>
      </c>
    </row>
    <row r="464" ht="15">
      <c r="A464" t="s">
        <v>113</v>
      </c>
    </row>
    <row r="465" spans="1:3" ht="15">
      <c r="A465" s="1" t="s">
        <v>3</v>
      </c>
      <c r="B465" s="1" t="s">
        <v>5</v>
      </c>
      <c r="C465" s="1" t="s">
        <v>77</v>
      </c>
    </row>
    <row r="466" spans="1:3" ht="12.75">
      <c r="A466" s="1">
        <v>-2.2</v>
      </c>
      <c r="B466" s="1">
        <v>2</v>
      </c>
      <c r="C466" s="3">
        <f>(LN(-A466))/(LN($B$466))</f>
        <v>1.1375035237499351</v>
      </c>
    </row>
    <row r="467" spans="1:3" ht="12.75">
      <c r="A467" s="1">
        <v>-2.1</v>
      </c>
      <c r="B467" s="1"/>
      <c r="C467" s="3">
        <f aca="true" t="shared" si="18" ref="C467:C487">(LN(-A467))/(LN($B$466))</f>
        <v>1.070389327891398</v>
      </c>
    </row>
    <row r="468" spans="1:3" ht="12.75">
      <c r="A468" s="1">
        <v>-2</v>
      </c>
      <c r="B468" s="1"/>
      <c r="C468" s="3">
        <f t="shared" si="18"/>
        <v>1</v>
      </c>
    </row>
    <row r="469" spans="1:3" ht="12.75">
      <c r="A469" s="1">
        <v>-1.9</v>
      </c>
      <c r="B469" s="1"/>
      <c r="C469" s="3">
        <f t="shared" si="18"/>
        <v>0.925999418556223</v>
      </c>
    </row>
    <row r="470" spans="1:3" ht="12.75">
      <c r="A470" s="1">
        <v>-1.8</v>
      </c>
      <c r="B470" s="1"/>
      <c r="C470" s="3">
        <f t="shared" si="18"/>
        <v>0.8479969065549501</v>
      </c>
    </row>
    <row r="471" spans="1:3" ht="12.75">
      <c r="A471" s="1">
        <v>-1.7</v>
      </c>
      <c r="B471" s="1"/>
      <c r="C471" s="3">
        <f t="shared" si="18"/>
        <v>0.765534746362977</v>
      </c>
    </row>
    <row r="472" spans="1:3" ht="12.75">
      <c r="A472" s="1">
        <v>-1.6</v>
      </c>
      <c r="B472" s="1"/>
      <c r="C472" s="3">
        <f t="shared" si="18"/>
        <v>0.6780719051126378</v>
      </c>
    </row>
    <row r="473" spans="1:3" ht="12.75">
      <c r="A473" s="1">
        <v>-1.5</v>
      </c>
      <c r="B473" s="1"/>
      <c r="C473" s="3">
        <f t="shared" si="18"/>
        <v>0.5849625007211562</v>
      </c>
    </row>
    <row r="474" spans="1:3" ht="12.75">
      <c r="A474" s="1">
        <v>-1.4</v>
      </c>
      <c r="B474" s="1"/>
      <c r="C474" s="3">
        <f t="shared" si="18"/>
        <v>0.4854268271702417</v>
      </c>
    </row>
    <row r="475" spans="1:3" ht="12.75">
      <c r="A475" s="1">
        <v>-1.3</v>
      </c>
      <c r="B475" s="1"/>
      <c r="C475" s="3">
        <f t="shared" si="18"/>
        <v>0.37851162325372983</v>
      </c>
    </row>
    <row r="476" spans="1:3" ht="12.75">
      <c r="A476" s="1">
        <v>-1.2</v>
      </c>
      <c r="B476" s="1"/>
      <c r="C476" s="3">
        <f t="shared" si="18"/>
        <v>0.2630344058337938</v>
      </c>
    </row>
    <row r="477" spans="1:3" ht="12.75">
      <c r="A477" s="1">
        <v>-1.1</v>
      </c>
      <c r="B477" s="1"/>
      <c r="C477" s="3">
        <f t="shared" si="18"/>
        <v>0.13750352374993502</v>
      </c>
    </row>
    <row r="478" spans="1:3" ht="12.75">
      <c r="A478" s="1">
        <v>-1</v>
      </c>
      <c r="B478" s="1"/>
      <c r="C478" s="3">
        <f t="shared" si="18"/>
        <v>0</v>
      </c>
    </row>
    <row r="479" spans="1:3" ht="12.75">
      <c r="A479" s="1">
        <v>-0.9</v>
      </c>
      <c r="B479" s="1"/>
      <c r="C479" s="3">
        <f t="shared" si="18"/>
        <v>-0.15200309344504997</v>
      </c>
    </row>
    <row r="480" spans="1:3" ht="12.75">
      <c r="A480" s="1">
        <v>-0.8</v>
      </c>
      <c r="B480" s="1"/>
      <c r="C480" s="3">
        <f t="shared" si="18"/>
        <v>-0.3219280948873623</v>
      </c>
    </row>
    <row r="481" spans="1:3" ht="12.75">
      <c r="A481" s="1">
        <v>-0.7</v>
      </c>
      <c r="B481" s="1"/>
      <c r="C481" s="3">
        <f t="shared" si="18"/>
        <v>-0.5145731728297583</v>
      </c>
    </row>
    <row r="482" spans="1:3" ht="12.75">
      <c r="A482" s="1">
        <v>-0.6</v>
      </c>
      <c r="B482" s="1"/>
      <c r="C482" s="3">
        <f t="shared" si="18"/>
        <v>-0.7369655941662062</v>
      </c>
    </row>
    <row r="483" spans="1:3" ht="12.75">
      <c r="A483" s="1">
        <v>-0.5</v>
      </c>
      <c r="B483" s="1"/>
      <c r="C483" s="3">
        <f t="shared" si="18"/>
        <v>-1</v>
      </c>
    </row>
    <row r="484" spans="1:3" ht="12.75">
      <c r="A484" s="1">
        <v>-0.4</v>
      </c>
      <c r="B484" s="1"/>
      <c r="C484" s="3">
        <f t="shared" si="18"/>
        <v>-1.3219280948873622</v>
      </c>
    </row>
    <row r="485" spans="1:3" ht="12.75">
      <c r="A485" s="1">
        <v>-0.3</v>
      </c>
      <c r="B485" s="1"/>
      <c r="C485" s="3">
        <f t="shared" si="18"/>
        <v>-1.7369655941662063</v>
      </c>
    </row>
    <row r="486" spans="1:3" ht="12.75">
      <c r="A486" s="1">
        <v>-0.2</v>
      </c>
      <c r="B486" s="1"/>
      <c r="C486" s="3">
        <f t="shared" si="18"/>
        <v>-2.321928094887362</v>
      </c>
    </row>
    <row r="487" spans="1:3" ht="12.75">
      <c r="A487" s="1">
        <v>-0.1</v>
      </c>
      <c r="B487" s="1"/>
      <c r="C487" s="3">
        <f t="shared" si="18"/>
        <v>-3.321928094887362</v>
      </c>
    </row>
    <row r="504" spans="1:5" ht="15">
      <c r="A504" s="1" t="s">
        <v>3</v>
      </c>
      <c r="B504" s="1" t="s">
        <v>5</v>
      </c>
      <c r="C504" t="s">
        <v>78</v>
      </c>
      <c r="D504" t="s">
        <v>79</v>
      </c>
      <c r="E504" t="s">
        <v>80</v>
      </c>
    </row>
    <row r="505" spans="1:5" ht="12.75">
      <c r="A505" s="1">
        <v>0.1</v>
      </c>
      <c r="B505" s="1">
        <v>2</v>
      </c>
      <c r="C505" s="5">
        <f>(LN(A505+3))/(LN($B$505))</f>
        <v>1.632268215499513</v>
      </c>
      <c r="D505" s="5">
        <f>(LN(ABS(A505)))/(LN($B$505))</f>
        <v>-3.321928094887362</v>
      </c>
      <c r="E505" s="5">
        <f>ABS(LN(A505)/(LN($B$505)))</f>
        <v>3.321928094887362</v>
      </c>
    </row>
    <row r="506" spans="1:5" ht="12.75">
      <c r="A506" s="1">
        <v>0.2</v>
      </c>
      <c r="B506" s="1"/>
      <c r="C506" s="5">
        <f aca="true" t="shared" si="19" ref="C506:C526">(LN(A506+3))/(LN($B$505))</f>
        <v>1.6780719051126378</v>
      </c>
      <c r="D506" s="5">
        <f aca="true" t="shared" si="20" ref="D506:D526">(LN(ABS(A506)))/(LN($B$505))</f>
        <v>-2.321928094887362</v>
      </c>
      <c r="E506" s="5">
        <f aca="true" t="shared" si="21" ref="E506:E526">ABS(LN(A506)/(LN($B$505)))</f>
        <v>2.321928094887362</v>
      </c>
    </row>
    <row r="507" spans="1:5" ht="12.75">
      <c r="A507" s="1">
        <v>0.3</v>
      </c>
      <c r="B507" s="1"/>
      <c r="C507" s="5">
        <f t="shared" si="19"/>
        <v>1.7224660244710912</v>
      </c>
      <c r="D507" s="5">
        <f t="shared" si="20"/>
        <v>-1.7369655941662063</v>
      </c>
      <c r="E507" s="5">
        <f t="shared" si="21"/>
        <v>1.7369655941662063</v>
      </c>
    </row>
    <row r="508" spans="1:5" ht="12.75">
      <c r="A508" s="1">
        <v>0.4</v>
      </c>
      <c r="B508" s="1"/>
      <c r="C508" s="5">
        <f t="shared" si="19"/>
        <v>1.7655347463629771</v>
      </c>
      <c r="D508" s="5">
        <f t="shared" si="20"/>
        <v>-1.3219280948873622</v>
      </c>
      <c r="E508" s="5">
        <f t="shared" si="21"/>
        <v>1.3219280948873622</v>
      </c>
    </row>
    <row r="509" spans="1:5" ht="12.75">
      <c r="A509" s="1">
        <v>0.5</v>
      </c>
      <c r="B509" s="1"/>
      <c r="C509" s="5">
        <f t="shared" si="19"/>
        <v>1.8073549220576042</v>
      </c>
      <c r="D509" s="5">
        <f t="shared" si="20"/>
        <v>-1</v>
      </c>
      <c r="E509" s="5">
        <f t="shared" si="21"/>
        <v>1</v>
      </c>
    </row>
    <row r="510" spans="1:5" ht="12.75">
      <c r="A510" s="1">
        <v>0.6</v>
      </c>
      <c r="B510" s="1"/>
      <c r="C510" s="5">
        <f t="shared" si="19"/>
        <v>1.84799690655495</v>
      </c>
      <c r="D510" s="5">
        <f t="shared" si="20"/>
        <v>-0.7369655941662062</v>
      </c>
      <c r="E510" s="5">
        <f t="shared" si="21"/>
        <v>0.7369655941662062</v>
      </c>
    </row>
    <row r="511" spans="1:5" ht="12.75">
      <c r="A511" s="1">
        <v>0.7</v>
      </c>
      <c r="B511" s="1"/>
      <c r="C511" s="5">
        <f t="shared" si="19"/>
        <v>1.8875252707415877</v>
      </c>
      <c r="D511" s="5">
        <f t="shared" si="20"/>
        <v>-0.5145731728297583</v>
      </c>
      <c r="E511" s="5">
        <f t="shared" si="21"/>
        <v>0.5145731728297583</v>
      </c>
    </row>
    <row r="512" spans="1:5" ht="12.75">
      <c r="A512" s="1">
        <v>0.8</v>
      </c>
      <c r="B512" s="1"/>
      <c r="C512" s="5">
        <f t="shared" si="19"/>
        <v>1.925999418556223</v>
      </c>
      <c r="D512" s="5">
        <f t="shared" si="20"/>
        <v>-0.3219280948873623</v>
      </c>
      <c r="E512" s="5">
        <f t="shared" si="21"/>
        <v>0.3219280948873623</v>
      </c>
    </row>
    <row r="513" spans="1:5" ht="12.75">
      <c r="A513" s="1">
        <v>0.9</v>
      </c>
      <c r="B513" s="1"/>
      <c r="C513" s="5">
        <f t="shared" si="19"/>
        <v>1.9634741239748859</v>
      </c>
      <c r="D513" s="5">
        <f t="shared" si="20"/>
        <v>-0.15200309344504997</v>
      </c>
      <c r="E513" s="5">
        <f t="shared" si="21"/>
        <v>0.15200309344504997</v>
      </c>
    </row>
    <row r="514" spans="1:5" ht="12.75">
      <c r="A514" s="1">
        <v>1</v>
      </c>
      <c r="B514" s="1"/>
      <c r="C514" s="5">
        <f t="shared" si="19"/>
        <v>2</v>
      </c>
      <c r="D514" s="5">
        <f t="shared" si="20"/>
        <v>0</v>
      </c>
      <c r="E514" s="5">
        <f t="shared" si="21"/>
        <v>0</v>
      </c>
    </row>
    <row r="515" spans="1:5" ht="12.75">
      <c r="A515" s="1">
        <v>1.1</v>
      </c>
      <c r="B515" s="1"/>
      <c r="C515" s="5">
        <f t="shared" si="19"/>
        <v>2.035623909730721</v>
      </c>
      <c r="D515" s="5">
        <f t="shared" si="20"/>
        <v>0.13750352374993502</v>
      </c>
      <c r="E515" s="5">
        <f t="shared" si="21"/>
        <v>0.13750352374993502</v>
      </c>
    </row>
    <row r="516" spans="1:5" ht="12.75">
      <c r="A516" s="1">
        <v>1.2</v>
      </c>
      <c r="B516" s="1"/>
      <c r="C516" s="5">
        <f t="shared" si="19"/>
        <v>2.070389327891398</v>
      </c>
      <c r="D516" s="5">
        <f t="shared" si="20"/>
        <v>0.2630344058337938</v>
      </c>
      <c r="E516" s="5">
        <f t="shared" si="21"/>
        <v>0.2630344058337938</v>
      </c>
    </row>
    <row r="517" spans="1:5" ht="12.75">
      <c r="A517" s="1">
        <v>1.3</v>
      </c>
      <c r="B517" s="1"/>
      <c r="C517" s="5">
        <f t="shared" si="19"/>
        <v>2.1043366598147357</v>
      </c>
      <c r="D517" s="5">
        <f t="shared" si="20"/>
        <v>0.37851162325372983</v>
      </c>
      <c r="E517" s="5">
        <f t="shared" si="21"/>
        <v>0.37851162325372983</v>
      </c>
    </row>
    <row r="518" spans="1:5" ht="12.75">
      <c r="A518" s="1">
        <v>1.4</v>
      </c>
      <c r="B518" s="1"/>
      <c r="C518" s="5">
        <f t="shared" si="19"/>
        <v>2.137503523749935</v>
      </c>
      <c r="D518" s="5">
        <f t="shared" si="20"/>
        <v>0.4854268271702417</v>
      </c>
      <c r="E518" s="5">
        <f t="shared" si="21"/>
        <v>0.4854268271702417</v>
      </c>
    </row>
    <row r="519" spans="1:5" ht="12.75">
      <c r="A519" s="1">
        <v>1.5</v>
      </c>
      <c r="B519" s="1"/>
      <c r="C519" s="5">
        <f t="shared" si="19"/>
        <v>2.1699250014423126</v>
      </c>
      <c r="D519" s="5">
        <f t="shared" si="20"/>
        <v>0.5849625007211562</v>
      </c>
      <c r="E519" s="5">
        <f t="shared" si="21"/>
        <v>0.5849625007211562</v>
      </c>
    </row>
    <row r="520" spans="1:5" ht="12.75">
      <c r="A520" s="1">
        <v>1.6</v>
      </c>
      <c r="B520" s="1"/>
      <c r="C520" s="5">
        <f t="shared" si="19"/>
        <v>2.2016338611696504</v>
      </c>
      <c r="D520" s="5">
        <f t="shared" si="20"/>
        <v>0.6780719051126378</v>
      </c>
      <c r="E520" s="5">
        <f t="shared" si="21"/>
        <v>0.6780719051126378</v>
      </c>
    </row>
    <row r="521" spans="1:5" ht="12.75">
      <c r="A521" s="1">
        <v>1.7</v>
      </c>
      <c r="B521" s="1"/>
      <c r="C521" s="5">
        <f t="shared" si="19"/>
        <v>2.232660756790275</v>
      </c>
      <c r="D521" s="5">
        <f t="shared" si="20"/>
        <v>0.765534746362977</v>
      </c>
      <c r="E521" s="5">
        <f t="shared" si="21"/>
        <v>0.765534746362977</v>
      </c>
    </row>
    <row r="522" spans="1:5" ht="12.75">
      <c r="A522" s="1">
        <v>1.8</v>
      </c>
      <c r="B522" s="1"/>
      <c r="C522" s="5">
        <f t="shared" si="19"/>
        <v>2.263034405833794</v>
      </c>
      <c r="D522" s="5">
        <f t="shared" si="20"/>
        <v>0.8479969065549501</v>
      </c>
      <c r="E522" s="5">
        <f t="shared" si="21"/>
        <v>0.8479969065549501</v>
      </c>
    </row>
    <row r="523" spans="1:5" ht="12.75">
      <c r="A523" s="1">
        <v>1.9</v>
      </c>
      <c r="B523" s="1"/>
      <c r="C523" s="5">
        <f t="shared" si="19"/>
        <v>2.292781749227846</v>
      </c>
      <c r="D523" s="5">
        <f t="shared" si="20"/>
        <v>0.925999418556223</v>
      </c>
      <c r="E523" s="5">
        <f t="shared" si="21"/>
        <v>0.925999418556223</v>
      </c>
    </row>
    <row r="524" spans="1:5" ht="12.75">
      <c r="A524" s="1">
        <v>2</v>
      </c>
      <c r="B524" s="1"/>
      <c r="C524" s="5">
        <f t="shared" si="19"/>
        <v>2.321928094887362</v>
      </c>
      <c r="D524" s="5">
        <f t="shared" si="20"/>
        <v>1</v>
      </c>
      <c r="E524" s="5">
        <f t="shared" si="21"/>
        <v>1</v>
      </c>
    </row>
    <row r="525" spans="1:5" ht="12.75">
      <c r="A525" s="1">
        <v>2.1</v>
      </c>
      <c r="B525" s="1"/>
      <c r="C525" s="5">
        <f t="shared" si="19"/>
        <v>2.3504972470841334</v>
      </c>
      <c r="D525" s="5">
        <f t="shared" si="20"/>
        <v>1.070389327891398</v>
      </c>
      <c r="E525" s="5">
        <f t="shared" si="21"/>
        <v>1.070389327891398</v>
      </c>
    </row>
    <row r="526" spans="1:5" ht="12.75">
      <c r="A526" s="1">
        <v>2.2</v>
      </c>
      <c r="C526" s="5">
        <f t="shared" si="19"/>
        <v>2.37851162325373</v>
      </c>
      <c r="D526" s="5">
        <f t="shared" si="20"/>
        <v>1.1375035237499351</v>
      </c>
      <c r="E526" s="5">
        <f t="shared" si="21"/>
        <v>1.1375035237499351</v>
      </c>
    </row>
    <row r="572" ht="21">
      <c r="A572" t="s">
        <v>81</v>
      </c>
    </row>
    <row r="574" spans="1:5" ht="16.5">
      <c r="A574" s="1" t="s">
        <v>3</v>
      </c>
      <c r="B574" s="1" t="s">
        <v>5</v>
      </c>
      <c r="C574" s="1" t="s">
        <v>82</v>
      </c>
      <c r="D574" s="1" t="s">
        <v>83</v>
      </c>
      <c r="E574" s="1" t="s">
        <v>135</v>
      </c>
    </row>
    <row r="575" spans="1:4" ht="12.75">
      <c r="A575" s="1" t="s">
        <v>3</v>
      </c>
      <c r="B575" s="1">
        <v>7</v>
      </c>
      <c r="C575" s="21"/>
      <c r="D575" s="22"/>
    </row>
    <row r="576" spans="1:5" ht="12.75">
      <c r="A576" s="1">
        <v>-2.2</v>
      </c>
      <c r="B576" s="1"/>
      <c r="C576" s="23">
        <f aca="true" t="shared" si="22" ref="C576:C613">(LN(A576^2))/LN($B$575)</f>
        <v>0.8103738610408554</v>
      </c>
      <c r="D576" s="6" t="e">
        <f>2*(LN(A576))/LN($B$575)</f>
        <v>#NUM!</v>
      </c>
      <c r="E576" s="33">
        <f>2*(LN(ABS(A576)))/LN($B$575)</f>
        <v>0.8103738610408554</v>
      </c>
    </row>
    <row r="577" spans="1:5" ht="12.75">
      <c r="A577" s="1">
        <v>-2.1</v>
      </c>
      <c r="B577" s="1"/>
      <c r="C577" s="23">
        <f t="shared" si="22"/>
        <v>0.7625607431972826</v>
      </c>
      <c r="D577" s="6" t="e">
        <f aca="true" t="shared" si="23" ref="D577:D613">2*(LN(A577))/LN($B$575)</f>
        <v>#NUM!</v>
      </c>
      <c r="E577" s="33">
        <f aca="true" t="shared" si="24" ref="E577:E613">2*(LN(ABS(A577)))/LN($B$575)</f>
        <v>0.7625607431972826</v>
      </c>
    </row>
    <row r="578" spans="1:5" ht="12.75">
      <c r="A578" s="1">
        <v>-2</v>
      </c>
      <c r="C578" s="23">
        <f t="shared" si="22"/>
        <v>0.7124143742160444</v>
      </c>
      <c r="D578" s="6" t="e">
        <f t="shared" si="23"/>
        <v>#NUM!</v>
      </c>
      <c r="E578" s="33">
        <f t="shared" si="24"/>
        <v>0.7124143742160444</v>
      </c>
    </row>
    <row r="579" spans="1:5" ht="12.75">
      <c r="A579" s="1">
        <v>-1.9</v>
      </c>
      <c r="C579" s="23">
        <f t="shared" si="22"/>
        <v>0.6596952962951527</v>
      </c>
      <c r="D579" s="6" t="e">
        <f t="shared" si="23"/>
        <v>#NUM!</v>
      </c>
      <c r="E579" s="33">
        <f t="shared" si="24"/>
        <v>0.6596952962951526</v>
      </c>
    </row>
    <row r="580" spans="1:5" ht="12.75">
      <c r="A580" s="1">
        <v>-1.8</v>
      </c>
      <c r="C580" s="23">
        <f t="shared" si="22"/>
        <v>0.6041251855204862</v>
      </c>
      <c r="D580" s="6" t="e">
        <f t="shared" si="23"/>
        <v>#NUM!</v>
      </c>
      <c r="E580" s="33">
        <f t="shared" si="24"/>
        <v>0.6041251855204862</v>
      </c>
    </row>
    <row r="581" spans="1:5" ht="12.75">
      <c r="A581" s="1">
        <v>-1.7</v>
      </c>
      <c r="C581" s="23">
        <f t="shared" si="22"/>
        <v>0.5453779572708185</v>
      </c>
      <c r="D581" s="6" t="e">
        <f t="shared" si="23"/>
        <v>#NUM!</v>
      </c>
      <c r="E581" s="33">
        <f t="shared" si="24"/>
        <v>0.5453779572708185</v>
      </c>
    </row>
    <row r="582" spans="1:5" ht="12.75">
      <c r="A582" s="1">
        <v>-1.6</v>
      </c>
      <c r="C582" s="23">
        <f t="shared" si="22"/>
        <v>0.48306817195430085</v>
      </c>
      <c r="D582" s="6" t="e">
        <f t="shared" si="23"/>
        <v>#NUM!</v>
      </c>
      <c r="E582" s="33">
        <f t="shared" si="24"/>
        <v>0.48306817195430085</v>
      </c>
    </row>
    <row r="583" spans="1:5" ht="12.75">
      <c r="A583" s="1">
        <v>-1.5</v>
      </c>
      <c r="C583" s="23">
        <f t="shared" si="22"/>
        <v>0.41673569389111487</v>
      </c>
      <c r="D583" s="6" t="e">
        <f t="shared" si="23"/>
        <v>#NUM!</v>
      </c>
      <c r="E583" s="33">
        <f t="shared" si="24"/>
        <v>0.41673569389111487</v>
      </c>
    </row>
    <row r="584" spans="1:5" ht="12.75">
      <c r="A584" s="1">
        <v>-1.4</v>
      </c>
      <c r="C584" s="23">
        <f t="shared" si="22"/>
        <v>0.34582504930616764</v>
      </c>
      <c r="D584" s="6" t="e">
        <f t="shared" si="23"/>
        <v>#NUM!</v>
      </c>
      <c r="E584" s="33">
        <f t="shared" si="24"/>
        <v>0.3458250493061677</v>
      </c>
    </row>
    <row r="585" spans="1:5" ht="12.75">
      <c r="A585" s="1">
        <v>-1.3</v>
      </c>
      <c r="C585" s="23">
        <f t="shared" si="22"/>
        <v>0.26965712121380514</v>
      </c>
      <c r="D585" s="6" t="e">
        <f t="shared" si="23"/>
        <v>#NUM!</v>
      </c>
      <c r="E585" s="33">
        <f t="shared" si="24"/>
        <v>0.2696571212138051</v>
      </c>
    </row>
    <row r="586" spans="1:5" ht="12.75">
      <c r="A586" s="1">
        <v>-1.2</v>
      </c>
      <c r="C586" s="23">
        <f t="shared" si="22"/>
        <v>0.18738949162937127</v>
      </c>
      <c r="D586" s="6" t="e">
        <f t="shared" si="23"/>
        <v>#NUM!</v>
      </c>
      <c r="E586" s="33">
        <f t="shared" si="24"/>
        <v>0.18738949162937124</v>
      </c>
    </row>
    <row r="587" spans="1:5" ht="12.75">
      <c r="A587" s="1">
        <v>-1.1</v>
      </c>
      <c r="C587" s="23">
        <f t="shared" si="22"/>
        <v>0.09795948682481095</v>
      </c>
      <c r="D587" s="6" t="e">
        <f t="shared" si="23"/>
        <v>#NUM!</v>
      </c>
      <c r="E587" s="33">
        <f t="shared" si="24"/>
        <v>0.09795948682481095</v>
      </c>
    </row>
    <row r="588" spans="1:5" ht="12.75">
      <c r="A588" s="1">
        <v>-1</v>
      </c>
      <c r="C588" s="23">
        <f t="shared" si="22"/>
        <v>0</v>
      </c>
      <c r="D588" s="6" t="e">
        <f t="shared" si="23"/>
        <v>#NUM!</v>
      </c>
      <c r="E588" s="33">
        <f t="shared" si="24"/>
        <v>0</v>
      </c>
    </row>
    <row r="589" spans="1:5" ht="12.75">
      <c r="A589" s="1">
        <v>-0.9</v>
      </c>
      <c r="C589" s="23">
        <f t="shared" si="22"/>
        <v>-0.10828918869555816</v>
      </c>
      <c r="D589" s="6" t="e">
        <f t="shared" si="23"/>
        <v>#NUM!</v>
      </c>
      <c r="E589" s="33">
        <f t="shared" si="24"/>
        <v>-0.10828918869555819</v>
      </c>
    </row>
    <row r="590" spans="1:5" ht="12.75">
      <c r="A590" s="1">
        <v>-0.8</v>
      </c>
      <c r="C590" s="23">
        <f t="shared" si="22"/>
        <v>-0.2293462022617435</v>
      </c>
      <c r="D590" s="6" t="e">
        <f t="shared" si="23"/>
        <v>#NUM!</v>
      </c>
      <c r="E590" s="33">
        <f t="shared" si="24"/>
        <v>-0.22934620226174354</v>
      </c>
    </row>
    <row r="591" spans="1:5" ht="12.75">
      <c r="A591" s="1">
        <v>-0.7</v>
      </c>
      <c r="C591" s="23">
        <f t="shared" si="22"/>
        <v>-0.3665893249098767</v>
      </c>
      <c r="D591" s="6" t="e">
        <f t="shared" si="23"/>
        <v>#NUM!</v>
      </c>
      <c r="E591" s="33">
        <f t="shared" si="24"/>
        <v>-0.3665893249098767</v>
      </c>
    </row>
    <row r="592" spans="1:5" ht="12.75">
      <c r="A592" s="1">
        <v>-0.6</v>
      </c>
      <c r="C592" s="23">
        <f t="shared" si="22"/>
        <v>-0.5250248825866731</v>
      </c>
      <c r="D592" s="6" t="e">
        <f t="shared" si="23"/>
        <v>#NUM!</v>
      </c>
      <c r="E592" s="33">
        <f t="shared" si="24"/>
        <v>-0.5250248825866731</v>
      </c>
    </row>
    <row r="593" spans="1:5" ht="12.75">
      <c r="A593" s="1">
        <v>-0.5</v>
      </c>
      <c r="C593" s="23">
        <f t="shared" si="22"/>
        <v>-0.7124143742160444</v>
      </c>
      <c r="D593" s="6" t="e">
        <f t="shared" si="23"/>
        <v>#NUM!</v>
      </c>
      <c r="E593" s="33">
        <f t="shared" si="24"/>
        <v>-0.7124143742160444</v>
      </c>
    </row>
    <row r="594" spans="1:5" ht="12.75">
      <c r="A594" s="1">
        <v>-0.4</v>
      </c>
      <c r="C594" s="23">
        <f t="shared" si="22"/>
        <v>-0.9417605764777879</v>
      </c>
      <c r="D594" s="6" t="e">
        <f t="shared" si="23"/>
        <v>#NUM!</v>
      </c>
      <c r="E594" s="33">
        <f t="shared" si="24"/>
        <v>-0.9417605764777879</v>
      </c>
    </row>
    <row r="595" spans="1:5" ht="12.75">
      <c r="A595" s="1">
        <v>-0.3</v>
      </c>
      <c r="C595" s="23">
        <f t="shared" si="22"/>
        <v>-1.2374392568027177</v>
      </c>
      <c r="D595" s="6" t="e">
        <f t="shared" si="23"/>
        <v>#NUM!</v>
      </c>
      <c r="E595" s="33">
        <f t="shared" si="24"/>
        <v>-1.2374392568027177</v>
      </c>
    </row>
    <row r="596" spans="1:5" ht="12.75">
      <c r="A596" s="1">
        <v>-0.2</v>
      </c>
      <c r="C596" s="23">
        <f t="shared" si="22"/>
        <v>-1.6541749506938324</v>
      </c>
      <c r="D596" s="6" t="e">
        <f t="shared" si="23"/>
        <v>#NUM!</v>
      </c>
      <c r="E596" s="33">
        <f t="shared" si="24"/>
        <v>-1.6541749506938324</v>
      </c>
    </row>
    <row r="597" spans="1:5" ht="12.75">
      <c r="A597" s="1">
        <v>-0.1</v>
      </c>
      <c r="C597" s="23">
        <f t="shared" si="22"/>
        <v>-2.3665893249098766</v>
      </c>
      <c r="D597" s="6" t="e">
        <f t="shared" si="23"/>
        <v>#NUM!</v>
      </c>
      <c r="E597" s="33">
        <f t="shared" si="24"/>
        <v>-2.3665893249098766</v>
      </c>
    </row>
    <row r="598" spans="1:5" ht="12.75">
      <c r="A598" s="1">
        <v>0</v>
      </c>
      <c r="C598" s="23" t="e">
        <f t="shared" si="22"/>
        <v>#NUM!</v>
      </c>
      <c r="D598" s="6" t="e">
        <f t="shared" si="23"/>
        <v>#NUM!</v>
      </c>
      <c r="E598" s="33" t="e">
        <f t="shared" si="24"/>
        <v>#NUM!</v>
      </c>
    </row>
    <row r="599" spans="1:5" ht="12.75">
      <c r="A599" s="1">
        <v>0.1</v>
      </c>
      <c r="C599" s="23">
        <f t="shared" si="22"/>
        <v>-2.3665893249098766</v>
      </c>
      <c r="D599" s="13">
        <f t="shared" si="23"/>
        <v>-2.3665893249098766</v>
      </c>
      <c r="E599" s="33">
        <f t="shared" si="24"/>
        <v>-2.3665893249098766</v>
      </c>
    </row>
    <row r="600" spans="1:5" ht="12.75">
      <c r="A600" s="1">
        <v>0.2</v>
      </c>
      <c r="C600" s="23">
        <f t="shared" si="22"/>
        <v>-1.6541749506938324</v>
      </c>
      <c r="D600" s="13">
        <f t="shared" si="23"/>
        <v>-1.6541749506938324</v>
      </c>
      <c r="E600" s="33">
        <f t="shared" si="24"/>
        <v>-1.6541749506938324</v>
      </c>
    </row>
    <row r="601" spans="1:5" ht="12.75">
      <c r="A601" s="1">
        <v>0.3</v>
      </c>
      <c r="C601" s="23">
        <f t="shared" si="22"/>
        <v>-1.2374392568027177</v>
      </c>
      <c r="D601" s="13">
        <f t="shared" si="23"/>
        <v>-1.2374392568027177</v>
      </c>
      <c r="E601" s="33">
        <f t="shared" si="24"/>
        <v>-1.2374392568027177</v>
      </c>
    </row>
    <row r="602" spans="1:5" ht="12.75">
      <c r="A602" s="1">
        <v>0.4</v>
      </c>
      <c r="C602" s="23">
        <f t="shared" si="22"/>
        <v>-0.9417605764777879</v>
      </c>
      <c r="D602" s="13">
        <f t="shared" si="23"/>
        <v>-0.9417605764777879</v>
      </c>
      <c r="E602" s="33">
        <f t="shared" si="24"/>
        <v>-0.9417605764777879</v>
      </c>
    </row>
    <row r="603" spans="1:5" ht="12.75">
      <c r="A603" s="1">
        <v>0.5</v>
      </c>
      <c r="C603" s="23">
        <f t="shared" si="22"/>
        <v>-0.7124143742160444</v>
      </c>
      <c r="D603" s="13">
        <f t="shared" si="23"/>
        <v>-0.7124143742160444</v>
      </c>
      <c r="E603" s="33">
        <f t="shared" si="24"/>
        <v>-0.7124143742160444</v>
      </c>
    </row>
    <row r="604" spans="1:5" ht="12.75">
      <c r="A604" s="1">
        <v>0.6</v>
      </c>
      <c r="C604" s="23">
        <f t="shared" si="22"/>
        <v>-0.5250248825866731</v>
      </c>
      <c r="D604" s="13">
        <f t="shared" si="23"/>
        <v>-0.5250248825866731</v>
      </c>
      <c r="E604" s="33">
        <f t="shared" si="24"/>
        <v>-0.5250248825866731</v>
      </c>
    </row>
    <row r="605" spans="1:5" ht="12.75">
      <c r="A605" s="1">
        <v>0.7</v>
      </c>
      <c r="C605" s="23">
        <f t="shared" si="22"/>
        <v>-0.3665893249098767</v>
      </c>
      <c r="D605" s="13">
        <f t="shared" si="23"/>
        <v>-0.3665893249098767</v>
      </c>
      <c r="E605" s="33">
        <f t="shared" si="24"/>
        <v>-0.3665893249098767</v>
      </c>
    </row>
    <row r="606" spans="1:5" ht="12.75">
      <c r="A606" s="1">
        <v>0.8</v>
      </c>
      <c r="C606" s="23">
        <f t="shared" si="22"/>
        <v>-0.2293462022617435</v>
      </c>
      <c r="D606" s="13">
        <f t="shared" si="23"/>
        <v>-0.22934620226174354</v>
      </c>
      <c r="E606" s="33">
        <f t="shared" si="24"/>
        <v>-0.22934620226174354</v>
      </c>
    </row>
    <row r="607" spans="1:5" ht="12.75">
      <c r="A607" s="1">
        <v>0.9</v>
      </c>
      <c r="C607" s="23">
        <f t="shared" si="22"/>
        <v>-0.10828918869555816</v>
      </c>
      <c r="D607" s="13">
        <f t="shared" si="23"/>
        <v>-0.10828918869555819</v>
      </c>
      <c r="E607" s="33">
        <f t="shared" si="24"/>
        <v>-0.10828918869555819</v>
      </c>
    </row>
    <row r="608" spans="1:5" ht="12.75">
      <c r="A608" s="1">
        <v>1</v>
      </c>
      <c r="C608" s="23">
        <f t="shared" si="22"/>
        <v>0</v>
      </c>
      <c r="D608" s="13">
        <f t="shared" si="23"/>
        <v>0</v>
      </c>
      <c r="E608" s="33">
        <f t="shared" si="24"/>
        <v>0</v>
      </c>
    </row>
    <row r="609" spans="1:5" ht="12.75">
      <c r="A609" s="1">
        <v>1.1</v>
      </c>
      <c r="C609" s="23">
        <f t="shared" si="22"/>
        <v>0.09795948682481095</v>
      </c>
      <c r="D609" s="13">
        <f t="shared" si="23"/>
        <v>0.09795948682481095</v>
      </c>
      <c r="E609" s="33">
        <f t="shared" si="24"/>
        <v>0.09795948682481095</v>
      </c>
    </row>
    <row r="610" spans="1:5" ht="12.75">
      <c r="A610" s="1">
        <v>1.2</v>
      </c>
      <c r="C610" s="23">
        <f t="shared" si="22"/>
        <v>0.18738949162937127</v>
      </c>
      <c r="D610" s="13">
        <f t="shared" si="23"/>
        <v>0.18738949162937124</v>
      </c>
      <c r="E610" s="33">
        <f t="shared" si="24"/>
        <v>0.18738949162937124</v>
      </c>
    </row>
    <row r="611" spans="1:5" ht="12.75">
      <c r="A611" s="1">
        <v>1.3</v>
      </c>
      <c r="C611" s="23">
        <f t="shared" si="22"/>
        <v>0.26965712121380514</v>
      </c>
      <c r="D611" s="13">
        <f t="shared" si="23"/>
        <v>0.2696571212138051</v>
      </c>
      <c r="E611" s="33">
        <f t="shared" si="24"/>
        <v>0.2696571212138051</v>
      </c>
    </row>
    <row r="612" spans="1:5" ht="12.75">
      <c r="A612" s="1">
        <v>1.4</v>
      </c>
      <c r="C612" s="23">
        <f t="shared" si="22"/>
        <v>0.34582504930616764</v>
      </c>
      <c r="D612" s="13">
        <f t="shared" si="23"/>
        <v>0.3458250493061677</v>
      </c>
      <c r="E612" s="33">
        <f t="shared" si="24"/>
        <v>0.3458250493061677</v>
      </c>
    </row>
    <row r="613" spans="1:5" ht="12.75">
      <c r="A613" s="1">
        <v>1.5</v>
      </c>
      <c r="C613" s="23">
        <f t="shared" si="22"/>
        <v>0.41673569389111487</v>
      </c>
      <c r="D613" s="13">
        <f t="shared" si="23"/>
        <v>0.41673569389111487</v>
      </c>
      <c r="E613" s="33">
        <f t="shared" si="24"/>
        <v>0.41673569389111487</v>
      </c>
    </row>
    <row r="614" ht="12.75">
      <c r="A614" s="1"/>
    </row>
    <row r="615" spans="1:2" ht="12.75">
      <c r="A615" s="7" t="s">
        <v>84</v>
      </c>
      <c r="B615" s="16"/>
    </row>
    <row r="616" ht="16.5">
      <c r="A616" s="7" t="s">
        <v>136</v>
      </c>
    </row>
    <row r="617" ht="16.5">
      <c r="A617" s="7" t="s">
        <v>85</v>
      </c>
    </row>
    <row r="618" ht="12.75">
      <c r="A618" s="1"/>
    </row>
    <row r="619" ht="12.75">
      <c r="A619" s="1"/>
    </row>
    <row r="620" ht="12.75">
      <c r="A620" s="27" t="s">
        <v>114</v>
      </c>
    </row>
    <row r="621" ht="12.75">
      <c r="A621" s="7" t="s">
        <v>115</v>
      </c>
    </row>
    <row r="622" ht="15">
      <c r="A622" s="29" t="s">
        <v>116</v>
      </c>
    </row>
    <row r="623" spans="1:3" ht="15">
      <c r="A623" s="30" t="s">
        <v>117</v>
      </c>
      <c r="B623" s="30"/>
      <c r="C623" s="30"/>
    </row>
    <row r="624" ht="15">
      <c r="A624" t="s">
        <v>118</v>
      </c>
    </row>
    <row r="625" spans="1:9" ht="18">
      <c r="A625" s="30" t="s">
        <v>119</v>
      </c>
      <c r="I625" s="28"/>
    </row>
    <row r="626" ht="18">
      <c r="A626" s="30" t="s">
        <v>120</v>
      </c>
    </row>
    <row r="627" ht="18">
      <c r="A627" s="31" t="s">
        <v>121</v>
      </c>
    </row>
    <row r="628" ht="12.75">
      <c r="A628" s="31" t="s">
        <v>122</v>
      </c>
    </row>
    <row r="629" ht="12.75">
      <c r="A629" s="31" t="s">
        <v>123</v>
      </c>
    </row>
    <row r="630" ht="12.75">
      <c r="A630" t="s">
        <v>124</v>
      </c>
    </row>
    <row r="631" ht="12.75">
      <c r="A631" t="s">
        <v>134</v>
      </c>
    </row>
    <row r="632" ht="15">
      <c r="A632" t="s">
        <v>125</v>
      </c>
    </row>
    <row r="634" spans="1:4" ht="15">
      <c r="A634" s="1" t="s">
        <v>126</v>
      </c>
      <c r="B634" s="1" t="s">
        <v>127</v>
      </c>
      <c r="C634" s="1" t="s">
        <v>128</v>
      </c>
      <c r="D634" s="7" t="s">
        <v>133</v>
      </c>
    </row>
    <row r="635" spans="1:4" ht="12.75">
      <c r="A635" s="1">
        <v>30</v>
      </c>
      <c r="B635" s="1">
        <v>9.8</v>
      </c>
      <c r="C635" s="5">
        <f aca="true" t="shared" si="25" ref="C635:C640">(A635*1000/3600)^2/(2*9.8)</f>
        <v>3.543083900226758</v>
      </c>
      <c r="D635" s="6">
        <f aca="true" t="shared" si="26" ref="D635:D640">INT(C635/3)</f>
        <v>1</v>
      </c>
    </row>
    <row r="636" spans="1:4" ht="12.75">
      <c r="A636" s="1">
        <v>60</v>
      </c>
      <c r="C636" s="5">
        <f t="shared" si="25"/>
        <v>14.172335600907031</v>
      </c>
      <c r="D636" s="6">
        <f t="shared" si="26"/>
        <v>4</v>
      </c>
    </row>
    <row r="637" spans="1:4" ht="12.75">
      <c r="A637" s="1">
        <v>90</v>
      </c>
      <c r="C637" s="5">
        <f t="shared" si="25"/>
        <v>31.887755102040813</v>
      </c>
      <c r="D637" s="6">
        <f t="shared" si="26"/>
        <v>10</v>
      </c>
    </row>
    <row r="638" spans="1:4" ht="12.75">
      <c r="A638" s="1">
        <v>120</v>
      </c>
      <c r="C638" s="5">
        <f t="shared" si="25"/>
        <v>56.689342403628125</v>
      </c>
      <c r="D638" s="6">
        <f t="shared" si="26"/>
        <v>18</v>
      </c>
    </row>
    <row r="639" spans="1:4" ht="12.75">
      <c r="A639" s="1">
        <v>150</v>
      </c>
      <c r="C639" s="5">
        <f t="shared" si="25"/>
        <v>88.57709750566892</v>
      </c>
      <c r="D639" s="6">
        <f t="shared" si="26"/>
        <v>29</v>
      </c>
    </row>
    <row r="640" spans="1:4" ht="12.75">
      <c r="A640" s="1">
        <v>180</v>
      </c>
      <c r="C640" s="5">
        <f t="shared" si="25"/>
        <v>127.55102040816325</v>
      </c>
      <c r="D640" s="6">
        <f t="shared" si="26"/>
        <v>42</v>
      </c>
    </row>
    <row r="642" ht="12.75">
      <c r="A642" t="s">
        <v>129</v>
      </c>
    </row>
    <row r="644" spans="1:7" ht="12.75">
      <c r="A644" s="32" t="s">
        <v>130</v>
      </c>
      <c r="B644" s="32"/>
      <c r="C644" s="32"/>
      <c r="D644" s="32"/>
      <c r="E644" s="32"/>
      <c r="F644" s="32"/>
      <c r="G644" s="32"/>
    </row>
    <row r="645" spans="1:7" ht="12.75">
      <c r="A645" s="32" t="s">
        <v>131</v>
      </c>
      <c r="B645" s="32"/>
      <c r="C645" s="32"/>
      <c r="D645" s="32"/>
      <c r="E645" s="32"/>
      <c r="F645" s="32"/>
      <c r="G645" s="32"/>
    </row>
    <row r="646" spans="1:7" ht="12.75">
      <c r="A646" s="32" t="s">
        <v>132</v>
      </c>
      <c r="B646" s="32"/>
      <c r="C646" s="32"/>
      <c r="D646" s="32"/>
      <c r="E646" s="32"/>
      <c r="F646" s="32"/>
      <c r="G646" s="3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Venturi</dc:creator>
  <cp:keywords/>
  <dc:description/>
  <cp:lastModifiedBy>angela cannizzo</cp:lastModifiedBy>
  <cp:lastPrinted>2008-11-10T15:28:27Z</cp:lastPrinted>
  <dcterms:created xsi:type="dcterms:W3CDTF">2008-10-21T15:42:49Z</dcterms:created>
  <dcterms:modified xsi:type="dcterms:W3CDTF">2008-11-13T16:52:25Z</dcterms:modified>
  <cp:category/>
  <cp:version/>
  <cp:contentType/>
  <cp:contentStatus/>
</cp:coreProperties>
</file>