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4" activeTab="5"/>
  </bookViews>
  <sheets>
    <sheet name="Valutazione CLC IV liv." sheetId="1" r:id="rId1"/>
    <sheet name="Valutazione variabili territoriali quantitative" sheetId="2" r:id="rId2"/>
    <sheet name="Valutazione altre variabili tipologiche" sheetId="3" r:id="rId3"/>
    <sheet name="Valutazione CLC IV" sheetId="4" r:id="rId4"/>
    <sheet name="Scale" sheetId="5" r:id="rId5"/>
    <sheet name="Metodo" sheetId="6" r:id="rId6"/>
  </sheets>
  <definedNames/>
  <calcPr fullCalcOnLoad="1"/>
</workbook>
</file>

<file path=xl/sharedStrings.xml><?xml version="1.0" encoding="utf-8"?>
<sst xmlns="http://schemas.openxmlformats.org/spreadsheetml/2006/main" count="393" uniqueCount="204">
  <si>
    <t>Valutazione idoneità dell’habitat in funzione dell’uso del suolo e del tipo forestale: qual'è il contributo dei seguenti tipi di copertura vegetazionale/uso del suolo nel definire il valore dell'habitat per la specie considerata?</t>
  </si>
  <si>
    <t>cod</t>
  </si>
  <si>
    <t>Habitat</t>
  </si>
  <si>
    <t>Molto Basso</t>
  </si>
  <si>
    <t>Basso</t>
  </si>
  <si>
    <t>MedioBasso</t>
  </si>
  <si>
    <t>Medio</t>
  </si>
  <si>
    <t>MedioAlto</t>
  </si>
  <si>
    <t>Alto</t>
  </si>
  <si>
    <t>Molto Alto</t>
  </si>
  <si>
    <t>Idoneità</t>
  </si>
  <si>
    <t>111</t>
  </si>
  <si>
    <t>Zone residenziali a tessuto continuo</t>
  </si>
  <si>
    <t>x</t>
  </si>
  <si>
    <t>112</t>
  </si>
  <si>
    <t>Zone residenziali a tessuto discontinuo e rado</t>
  </si>
  <si>
    <t>121</t>
  </si>
  <si>
    <t>Aree industriali, commerciali e dei servizi pubblici e privati</t>
  </si>
  <si>
    <t>122</t>
  </si>
  <si>
    <t>Reti stradali, ferroviarie e infrastrutture tecniche</t>
  </si>
  <si>
    <t>123</t>
  </si>
  <si>
    <t>Aree portuali</t>
  </si>
  <si>
    <t>124</t>
  </si>
  <si>
    <t>Aeroporti</t>
  </si>
  <si>
    <t>131</t>
  </si>
  <si>
    <t>Aree estrattive</t>
  </si>
  <si>
    <t>132</t>
  </si>
  <si>
    <t>Discariche</t>
  </si>
  <si>
    <t>133</t>
  </si>
  <si>
    <t>Cantieri</t>
  </si>
  <si>
    <t>141</t>
  </si>
  <si>
    <t>Aree verdi urbane</t>
  </si>
  <si>
    <t>142</t>
  </si>
  <si>
    <t>Aree ricreative e sportive</t>
  </si>
  <si>
    <t>2111</t>
  </si>
  <si>
    <t>Colture intensive</t>
  </si>
  <si>
    <t>2112</t>
  </si>
  <si>
    <t>Colture estensive</t>
  </si>
  <si>
    <t>213</t>
  </si>
  <si>
    <t>Risaie</t>
  </si>
  <si>
    <t>221</t>
  </si>
  <si>
    <t>Vigneti</t>
  </si>
  <si>
    <t>222</t>
  </si>
  <si>
    <t>Frutteti e frutti minori</t>
  </si>
  <si>
    <t>223</t>
  </si>
  <si>
    <t>Oliveti</t>
  </si>
  <si>
    <t>231</t>
  </si>
  <si>
    <t>Prati stabili (foraggere permanenti)</t>
  </si>
  <si>
    <t>241</t>
  </si>
  <si>
    <t>Colture temporanee associate a colture permanenti</t>
  </si>
  <si>
    <t>242</t>
  </si>
  <si>
    <t>Sistemi colturali e particellaricomplessi</t>
  </si>
  <si>
    <t>243</t>
  </si>
  <si>
    <t>Aree prevalentemente occupate da colture agrarie con presenza di spazi naturali importanti</t>
  </si>
  <si>
    <t>244</t>
  </si>
  <si>
    <t>Aree agroforestali</t>
  </si>
  <si>
    <t>3111</t>
  </si>
  <si>
    <t>Boschi a prevalenza di querce e altre latifoglie sempreverdi (quali leccio e sughera)</t>
  </si>
  <si>
    <t>3112</t>
  </si>
  <si>
    <t>Boschi a prevalenza di querce caducifoglie (cerro e/o roverella e/o farnetto e/o rovere e/o farnia)</t>
  </si>
  <si>
    <t>3113</t>
  </si>
  <si>
    <t>Boschi misti a prevalenza di altre latifoglie autoctone (latifoglie mesofile e mesotermofile quali acero-frassino,carpino nero-orniello)</t>
  </si>
  <si>
    <t>3114</t>
  </si>
  <si>
    <t>Boschi a prevalenza di castagno</t>
  </si>
  <si>
    <t>3115</t>
  </si>
  <si>
    <t>Boschi a prevalenza di faggio</t>
  </si>
  <si>
    <t>3116</t>
  </si>
  <si>
    <t>Boschi a prevalenza di specie igrofite (quali salici e/o pioppi e/o ontani, ecc.)</t>
  </si>
  <si>
    <t>3117</t>
  </si>
  <si>
    <t>Boschi ed ex-piantagioni a prevalenza di latifoglie esotiche (quali robinia, e ailanto)</t>
  </si>
  <si>
    <t>3121</t>
  </si>
  <si>
    <t>Boschi a prevalenza di pini mediterranei e cipressi (pino domestico, pino marittimo, pino dâaleppo)</t>
  </si>
  <si>
    <t>3122</t>
  </si>
  <si>
    <t>Boschi a prevalenza di pini oro-mediterranei e montani (pino nero e laricio, pino silvestre, pino loricato)</t>
  </si>
  <si>
    <t>3123</t>
  </si>
  <si>
    <t>Boschi a prevalenza di abeti (quali bianco e/o rosso)</t>
  </si>
  <si>
    <t>3125</t>
  </si>
  <si>
    <t>Boschi ed ex-piantagioni a prevalenza di conifere esotiche (quali douglasia, pino insigne, pino strobo)</t>
  </si>
  <si>
    <t>31311</t>
  </si>
  <si>
    <t>Boschi misti di conifere e latifoglie a prevalenza di querce e altre latifoglie sempreverdi (quali leccio e sughera)</t>
  </si>
  <si>
    <t>31312</t>
  </si>
  <si>
    <t>Boschi misti di conifere e latifoglie a prevalenza di querce caducifoglie (cerro e/o roverella e/o farnetto e/o rovere e/o farnia)</t>
  </si>
  <si>
    <t>31313</t>
  </si>
  <si>
    <t>Boschi misti di conifere e latifoglie a prevalenza di altre latifoglie autoctone (latifoglie mesofile e mesotermofile quali acero-frassino, carpino nero-orniello)</t>
  </si>
  <si>
    <t>31314</t>
  </si>
  <si>
    <t>Boschi misti di conifere e latifoglie a prevalenza di castagno</t>
  </si>
  <si>
    <t>31315</t>
  </si>
  <si>
    <t>Boschi misti di conifere e latifoglie a prevalenza di faggio</t>
  </si>
  <si>
    <t>31316</t>
  </si>
  <si>
    <t>Boschi misti di conifere e latifoglie a prevalenza di specie igrofite (quali salici e/o pioppi e/o ontani, ecc.)</t>
  </si>
  <si>
    <t>31317</t>
  </si>
  <si>
    <t>Boschi misti di conifere e latifoglie a prevalenza di specie esotiche</t>
  </si>
  <si>
    <t>31321</t>
  </si>
  <si>
    <t>Boschi misti di conifere e latifoglie a prevalenza di pini mediterranei e cipressi (pino domestico, pino marittimo, pino dâaleppo)</t>
  </si>
  <si>
    <t>31322</t>
  </si>
  <si>
    <t>Boschi misti di conifere e latifoglie a prevalenza di pini oro-mediterranei e montani (pino nero e laricio, pino silvestre, pino loricato)</t>
  </si>
  <si>
    <t>31323</t>
  </si>
  <si>
    <t>Boschi misti di conifere e latifoglie a prevalenza di abeti (quali bianco e/o rosso)</t>
  </si>
  <si>
    <t>31325</t>
  </si>
  <si>
    <t>Boschi misti di conifere e latifoglie a prevalenza di conifere esotiche (quali douglasia, pino insigne, pino strobo)</t>
  </si>
  <si>
    <t>3211</t>
  </si>
  <si>
    <t>Praterie continue</t>
  </si>
  <si>
    <t>3212</t>
  </si>
  <si>
    <t>Praterie discontinue</t>
  </si>
  <si>
    <t>3231</t>
  </si>
  <si>
    <t>Macchia alta</t>
  </si>
  <si>
    <t>3232</t>
  </si>
  <si>
    <t>Macchia bassa e garighe</t>
  </si>
  <si>
    <t>324</t>
  </si>
  <si>
    <t>Aree a vegetazione boschiva ed arbustiva in evoluzione</t>
  </si>
  <si>
    <t>331</t>
  </si>
  <si>
    <t>Spiagge, dune e sabbie</t>
  </si>
  <si>
    <t>332</t>
  </si>
  <si>
    <t>Rocce nude, falesie, rupi, affioramenti</t>
  </si>
  <si>
    <t>333</t>
  </si>
  <si>
    <t>Aree con vegetazione rada</t>
  </si>
  <si>
    <t>334</t>
  </si>
  <si>
    <t>Aree percorse da incendio</t>
  </si>
  <si>
    <t>411</t>
  </si>
  <si>
    <t>Paludi interne</t>
  </si>
  <si>
    <t>421</t>
  </si>
  <si>
    <t>Paludi salmastre</t>
  </si>
  <si>
    <t>422</t>
  </si>
  <si>
    <t>Saline</t>
  </si>
  <si>
    <t>511</t>
  </si>
  <si>
    <t>Corsi d'acqua, canali e idrovie</t>
  </si>
  <si>
    <t>512</t>
  </si>
  <si>
    <t>Bacini d'acqua</t>
  </si>
  <si>
    <t>521</t>
  </si>
  <si>
    <t>Lagune</t>
  </si>
  <si>
    <t>522</t>
  </si>
  <si>
    <t>Estuari</t>
  </si>
  <si>
    <t>Quali sono gli effetti delle seguenti variabili territoriali nel definire il valore dell'habitat per la specie considerata?</t>
  </si>
  <si>
    <t>Disturbo causato da strade</t>
  </si>
  <si>
    <t>Tipo di strada</t>
  </si>
  <si>
    <t>Distanza di massimo disturbo metri</t>
  </si>
  <si>
    <t>Distanza di disturbo nullo metri</t>
  </si>
  <si>
    <t>Grafico</t>
  </si>
  <si>
    <t>Autostrade e superstrade</t>
  </si>
  <si>
    <t>mu(y)</t>
  </si>
  <si>
    <t>Strade principali di grande importanza</t>
  </si>
  <si>
    <t>Altre strade principali</t>
  </si>
  <si>
    <t>Strade secondarie</t>
  </si>
  <si>
    <t>Effetto della pendenza</t>
  </si>
  <si>
    <t>Pendenza</t>
  </si>
  <si>
    <t>Pendenza %</t>
  </si>
  <si>
    <t>Range idoneità ottimale:</t>
  </si>
  <si>
    <t>Da un minimo di</t>
  </si>
  <si>
    <t>ad un massimo di</t>
  </si>
  <si>
    <t>Habitat scarsamente idoneo a partire da</t>
  </si>
  <si>
    <t>Variabile trapezioidale</t>
  </si>
  <si>
    <t>Idoneità habitat</t>
  </si>
  <si>
    <t>variabile</t>
  </si>
  <si>
    <t>Da un minimo di:</t>
  </si>
  <si>
    <t>Range idoneità scarsa o nulla</t>
  </si>
  <si>
    <t>da:</t>
  </si>
  <si>
    <t>a:</t>
  </si>
  <si>
    <t>Variabile decrescente</t>
  </si>
  <si>
    <t>Variabile</t>
  </si>
  <si>
    <t>Variabile crescente</t>
  </si>
  <si>
    <t>Valutazione idoneità dell’habitat in funzione della tipologia .... : qual'è il contributo dei seguenti tipi nel definire il valore dell'habitat per la specie considerata?</t>
  </si>
  <si>
    <t>Tipologia</t>
  </si>
  <si>
    <t>Tipo 1</t>
  </si>
  <si>
    <t>Tipo 2</t>
  </si>
  <si>
    <t>Tipo 3</t>
  </si>
  <si>
    <t>Tipo 4</t>
  </si>
  <si>
    <t>Rischio</t>
  </si>
  <si>
    <t>Fuzzy</t>
  </si>
  <si>
    <t>a</t>
  </si>
  <si>
    <t>b</t>
  </si>
  <si>
    <t>c</t>
  </si>
  <si>
    <t>d</t>
  </si>
  <si>
    <t>L</t>
  </si>
  <si>
    <t>R</t>
  </si>
  <si>
    <t>V</t>
  </si>
  <si>
    <t>CASE</t>
  </si>
  <si>
    <t>END</t>
  </si>
  <si>
    <t>MB</t>
  </si>
  <si>
    <t>BB</t>
  </si>
  <si>
    <t>BM</t>
  </si>
  <si>
    <t>MM</t>
  </si>
  <si>
    <t>AM</t>
  </si>
  <si>
    <t>AA</t>
  </si>
  <si>
    <t>MA</t>
  </si>
  <si>
    <t>y</t>
  </si>
  <si>
    <t>Medio basso</t>
  </si>
  <si>
    <t>Medio Alto</t>
  </si>
  <si>
    <t>Esperto 1</t>
  </si>
  <si>
    <t>Exp2</t>
  </si>
  <si>
    <t>p</t>
  </si>
  <si>
    <t>a1</t>
  </si>
  <si>
    <t>a2</t>
  </si>
  <si>
    <t>a3</t>
  </si>
  <si>
    <t>a4</t>
  </si>
  <si>
    <t>b1</t>
  </si>
  <si>
    <t>b2</t>
  </si>
  <si>
    <t>b3</t>
  </si>
  <si>
    <t>b4</t>
  </si>
  <si>
    <t>Distanza</t>
  </si>
  <si>
    <t>Similitudine Lee</t>
  </si>
  <si>
    <t>Sicuro disaccordo</t>
  </si>
  <si>
    <t>Esperto 2</t>
  </si>
  <si>
    <t>Valutazione</t>
  </si>
  <si>
    <t xml:space="preserve">Similitudine di lee =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</si>
</sst>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wrapText="1"/>
    </xf>
    <xf numFmtId="164" fontId="2" fillId="0" borderId="1" xfId="0" applyFont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2" fillId="5" borderId="1" xfId="0" applyFont="1" applyFill="1" applyBorder="1" applyAlignment="1">
      <alignment horizontal="center"/>
    </xf>
    <xf numFmtId="164" fontId="2" fillId="6" borderId="1" xfId="0" applyFont="1" applyFill="1" applyBorder="1" applyAlignment="1">
      <alignment horizontal="center"/>
    </xf>
    <xf numFmtId="164" fontId="2" fillId="7" borderId="1" xfId="0" applyFont="1" applyFill="1" applyBorder="1" applyAlignment="1">
      <alignment horizontal="center"/>
    </xf>
    <xf numFmtId="164" fontId="2" fillId="8" borderId="1" xfId="0" applyFont="1" applyFill="1" applyBorder="1" applyAlignment="1">
      <alignment horizontal="center"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1" fillId="0" borderId="0" xfId="0" applyFont="1" applyAlignment="1">
      <alignment horizontal="left" vertic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2" xfId="0" applyFont="1" applyBorder="1" applyAlignment="1">
      <alignment horizontal="left"/>
    </xf>
    <xf numFmtId="164" fontId="4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5" fontId="0" fillId="0" borderId="5" xfId="0" applyNumberForma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6" xfId="0" applyFont="1" applyBorder="1" applyAlignment="1">
      <alignment horizontal="left"/>
    </xf>
    <xf numFmtId="165" fontId="0" fillId="0" borderId="7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4" fillId="9" borderId="3" xfId="0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4" xfId="0" applyBorder="1" applyAlignment="1">
      <alignment horizontal="center"/>
    </xf>
    <xf numFmtId="164" fontId="0" fillId="0" borderId="6" xfId="0" applyBorder="1" applyAlignment="1">
      <alignment horizontal="center"/>
    </xf>
    <xf numFmtId="164" fontId="1" fillId="0" borderId="0" xfId="0" applyFont="1" applyAlignment="1">
      <alignment horizontal="center" vertical="center" wrapTex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4" fontId="0" fillId="10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0" fillId="0" borderId="8" xfId="0" applyFont="1" applyBorder="1" applyAlignment="1">
      <alignment horizontal="right"/>
    </xf>
    <xf numFmtId="164" fontId="0" fillId="0" borderId="8" xfId="0" applyBorder="1" applyAlignment="1">
      <alignment/>
    </xf>
    <xf numFmtId="164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7E0021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D320"/>
      <rgbColor rgb="003366FF"/>
      <rgbColor rgb="0033CCCC"/>
      <rgbColor rgb="0066FF00"/>
      <rgbColor rgb="00FFCC00"/>
      <rgbColor rgb="00FF9900"/>
      <rgbColor rgb="00FF420E"/>
      <rgbColor rgb="00666699"/>
      <rgbColor rgb="00B3B3B3"/>
      <rgbColor rgb="00004586"/>
      <rgbColor rgb="00579D1C"/>
      <rgbColor rgb="00003300"/>
      <rgbColor rgb="00314004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Disturbo habitat da strade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'Valutazione variabili territoriali quantitative'!$I$7:$I$7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'Valutazione variabili territoriali quantitative'!$I$8:$I$11</c:f>
              <c:numCache/>
            </c:numRef>
          </c:xVal>
          <c:yVal>
            <c:numRef>
              <c:f>'Valutazione variabili territoriali quantitative'!$H$8:$H$11</c:f>
              <c:numCache/>
            </c:numRef>
          </c:yVal>
          <c:smooth val="0"/>
        </c:ser>
        <c:ser>
          <c:idx val="1"/>
          <c:order val="1"/>
          <c:tx>
            <c:strRef>
              <c:f>'Valutazione variabili territoriali quantitative'!$J$7:$J$7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'Valutazione variabili territoriali quantitative'!$J$8:$J$11</c:f>
              <c:numCache/>
            </c:numRef>
          </c:xVal>
          <c:yVal>
            <c:numRef>
              <c:f>'Valutazione variabili territoriali quantitative'!$H$8:$H$11</c:f>
              <c:numCache/>
            </c:numRef>
          </c:yVal>
          <c:smooth val="0"/>
        </c:ser>
        <c:ser>
          <c:idx val="2"/>
          <c:order val="2"/>
          <c:tx>
            <c:strRef>
              <c:f>'Valutazione variabili territoriali quantitative'!$K$7:$K$7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'Valutazione variabili territoriali quantitative'!$K$8:$K$11</c:f>
              <c:numCache/>
            </c:numRef>
          </c:xVal>
          <c:yVal>
            <c:numRef>
              <c:f>'Valutazione variabili territoriali quantitative'!$H$8:$H$11</c:f>
              <c:numCache/>
            </c:numRef>
          </c:yVal>
          <c:smooth val="0"/>
        </c:ser>
        <c:ser>
          <c:idx val="3"/>
          <c:order val="3"/>
          <c:tx>
            <c:strRef>
              <c:f>'Valutazione variabili territoriali quantitative'!$L$7:$L$7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'Valutazione variabili territoriali quantitative'!$L$8:$L$11</c:f>
              <c:numCache/>
            </c:numRef>
          </c:xVal>
          <c:yVal>
            <c:numRef>
              <c:f>'Valutazione variabili territoriali quantitative'!$H$8:$H$11</c:f>
              <c:numCache/>
            </c:numRef>
          </c:yVal>
          <c:smooth val="0"/>
        </c:ser>
        <c:axId val="2566877"/>
        <c:axId val="23101894"/>
      </c:scatterChart>
      <c:valAx>
        <c:axId val="25668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01894"/>
        <c:crossesAt val="0"/>
        <c:crossBetween val="midCat"/>
        <c:dispUnits/>
      </c:valAx>
      <c:valAx>
        <c:axId val="2310189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687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Idoneità in funzione della pendenza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'Valutazione variabili territoriali quantitative'!$I$32:$I$32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'Valutazione variabili territoriali quantitative'!$H$33:$H$37</c:f>
              <c:numCache/>
            </c:numRef>
          </c:xVal>
          <c:yVal>
            <c:numRef>
              <c:f>'Valutazione variabili territoriali quantitative'!$I$33:$I$37</c:f>
              <c:numCache/>
            </c:numRef>
          </c:yVal>
          <c:smooth val="0"/>
        </c:ser>
        <c:axId val="6590455"/>
        <c:axId val="59314096"/>
      </c:scatterChart>
      <c:valAx>
        <c:axId val="659045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14096"/>
        <c:crossesAt val="0"/>
        <c:crossBetween val="midCat"/>
        <c:dispUnits/>
      </c:valAx>
      <c:valAx>
        <c:axId val="5931409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045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'Valutazione variabili territoriali quantitative'!$I$45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'Valutazione variabili territoriali quantitative'!$H$46:$H$51</c:f>
              <c:numCache/>
            </c:numRef>
          </c:xVal>
          <c:yVal>
            <c:numRef>
              <c:f>'Valutazione variabili territoriali quantitative'!$I$46:$I$51</c:f>
              <c:numCache/>
            </c:numRef>
          </c:yVal>
          <c:smooth val="0"/>
        </c:ser>
        <c:axId val="64064817"/>
        <c:axId val="39712442"/>
      </c:scatterChart>
      <c:valAx>
        <c:axId val="6406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12442"/>
        <c:crosses val="autoZero"/>
        <c:crossBetween val="midCat"/>
        <c:dispUnits/>
      </c:valAx>
      <c:valAx>
        <c:axId val="397124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6481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'Valutazione variabili territoriali quantitative'!$H$68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'Valutazione variabili territoriali quantitative'!$G$69:$G$72</c:f>
              <c:numCache/>
            </c:numRef>
          </c:xVal>
          <c:yVal>
            <c:numRef>
              <c:f>'Valutazione variabili territoriali quantitative'!$H$69:$H$72</c:f>
              <c:numCache/>
            </c:numRef>
          </c:yVal>
          <c:smooth val="0"/>
        </c:ser>
        <c:axId val="21867659"/>
        <c:axId val="62591204"/>
      </c:scatterChart>
      <c:valAx>
        <c:axId val="2186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91204"/>
        <c:crosses val="autoZero"/>
        <c:crossBetween val="midCat"/>
        <c:dispUnits/>
      </c:valAx>
      <c:valAx>
        <c:axId val="6259120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6765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'Valutazione variabili territoriali quantitative'!$I$91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'Valutazione variabili territoriali quantitative'!$H$92:$H$96</c:f>
              <c:numCache/>
            </c:numRef>
          </c:xVal>
          <c:yVal>
            <c:numRef>
              <c:f>'Valutazione variabili territoriali quantitative'!$I$92:$I$96</c:f>
              <c:numCache/>
            </c:numRef>
          </c:yVal>
          <c:smooth val="0"/>
        </c:ser>
        <c:axId val="26449925"/>
        <c:axId val="36722734"/>
      </c:scatterChart>
      <c:valAx>
        <c:axId val="264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22734"/>
        <c:crosses val="autoZero"/>
        <c:crossBetween val="midCat"/>
        <c:dispUnits/>
      </c:valAx>
      <c:valAx>
        <c:axId val="367227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4992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Scale!$C$14:$C$14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Scale!$B$15:$B$18</c:f>
              <c:numCache/>
            </c:numRef>
          </c:xVal>
          <c:yVal>
            <c:numRef>
              <c:f>Scale!$C$15:$C$18</c:f>
              <c:numCache/>
            </c:numRef>
          </c:yVal>
          <c:smooth val="0"/>
        </c:ser>
        <c:ser>
          <c:idx val="1"/>
          <c:order val="1"/>
          <c:tx>
            <c:strRef>
              <c:f>Scale!$D$14:$D$14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Scale!$B$15:$B$18</c:f>
              <c:numCache/>
            </c:numRef>
          </c:xVal>
          <c:yVal>
            <c:numRef>
              <c:f>Scale!$D$15:$D$18</c:f>
              <c:numCache/>
            </c:numRef>
          </c:yVal>
          <c:smooth val="0"/>
        </c:ser>
        <c:ser>
          <c:idx val="2"/>
          <c:order val="2"/>
          <c:tx>
            <c:strRef>
              <c:f>Scale!$E$14:$E$14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Scale!$B$15:$B$18</c:f>
              <c:numCache/>
            </c:numRef>
          </c:xVal>
          <c:yVal>
            <c:numRef>
              <c:f>Scale!$E$15:$E$18</c:f>
              <c:numCache/>
            </c:numRef>
          </c:yVal>
          <c:smooth val="0"/>
        </c:ser>
        <c:ser>
          <c:idx val="3"/>
          <c:order val="3"/>
          <c:tx>
            <c:strRef>
              <c:f>Scale!$F$14:$F$14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Scale!$B$15:$B$18</c:f>
              <c:numCache/>
            </c:numRef>
          </c:xVal>
          <c:yVal>
            <c:numRef>
              <c:f>Scale!$F$15:$F$18</c:f>
              <c:numCache/>
            </c:numRef>
          </c:yVal>
          <c:smooth val="0"/>
        </c:ser>
        <c:ser>
          <c:idx val="4"/>
          <c:order val="4"/>
          <c:tx>
            <c:strRef>
              <c:f>Scale!$G$14:$G$14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Scale!$B$15:$B$18</c:f>
              <c:numCache/>
            </c:numRef>
          </c:xVal>
          <c:yVal>
            <c:numRef>
              <c:f>Scale!$G$15:$G$18</c:f>
              <c:numCache/>
            </c:numRef>
          </c:yVal>
          <c:smooth val="0"/>
        </c:ser>
        <c:ser>
          <c:idx val="5"/>
          <c:order val="5"/>
          <c:tx>
            <c:strRef>
              <c:f>Scale!$H$14:$H$14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Scale!$B$15:$B$18</c:f>
              <c:numCache/>
            </c:numRef>
          </c:xVal>
          <c:yVal>
            <c:numRef>
              <c:f>Scale!$H$15:$H$18</c:f>
              <c:numCache/>
            </c:numRef>
          </c:yVal>
          <c:smooth val="0"/>
        </c:ser>
        <c:ser>
          <c:idx val="6"/>
          <c:order val="6"/>
          <c:tx>
            <c:strRef>
              <c:f>Scale!$I$14:$I$14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Scale!$B$15:$B$18</c:f>
              <c:numCache/>
            </c:numRef>
          </c:xVal>
          <c:yVal>
            <c:numRef>
              <c:f>Scale!$I$15:$I$18</c:f>
              <c:numCache/>
            </c:numRef>
          </c:yVal>
          <c:smooth val="0"/>
        </c:ser>
        <c:axId val="62069151"/>
        <c:axId val="21751448"/>
      </c:scatterChart>
      <c:valAx>
        <c:axId val="620691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51448"/>
        <c:crossesAt val="0"/>
        <c:crossBetween val="midCat"/>
        <c:dispUnits/>
      </c:valAx>
      <c:valAx>
        <c:axId val="21751448"/>
        <c:scaling>
          <c:orientation val="minMax"/>
          <c:max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69151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Metodo!$B$15:$B$15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Metodo!$B$15:$B$19</c:f>
              <c:strCache/>
            </c:strRef>
          </c:xVal>
          <c:yVal>
            <c:numRef>
              <c:f>Metodo!$A$15:$A$19</c:f>
              <c:numCache/>
            </c:numRef>
          </c:yVal>
          <c:smooth val="0"/>
        </c:ser>
        <c:ser>
          <c:idx val="1"/>
          <c:order val="1"/>
          <c:tx>
            <c:strRef>
              <c:f>Metodo!$D$15:$D$15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Metodo!$D$16:$D$20</c:f>
              <c:numCache/>
            </c:numRef>
          </c:xVal>
          <c:yVal>
            <c:numRef>
              <c:f>Metodo!$A$16:$A$19</c:f>
              <c:numCache/>
            </c:numRef>
          </c:yVal>
          <c:smooth val="0"/>
        </c:ser>
        <c:ser>
          <c:idx val="2"/>
          <c:order val="2"/>
          <c:tx>
            <c:strRef>
              <c:f>Metodo!$C$15:$C$15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Metodo!$C$15:$C$19</c:f>
              <c:strCache/>
            </c:strRef>
          </c:xVal>
          <c:yVal>
            <c:numRef>
              <c:f>Metodo!$A$15:$A$19</c:f>
              <c:numCache/>
            </c:numRef>
          </c:yVal>
          <c:smooth val="0"/>
        </c:ser>
        <c:axId val="61545305"/>
        <c:axId val="17036834"/>
      </c:scatterChart>
      <c:valAx>
        <c:axId val="61545305"/>
        <c:scaling>
          <c:orientation val="minMax"/>
          <c:max val="1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36834"/>
        <c:crossesAt val="0"/>
        <c:crossBetween val="midCat"/>
        <c:dispUnits/>
      </c:valAx>
      <c:valAx>
        <c:axId val="170368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4530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257175</xdr:colOff>
      <xdr:row>0</xdr:row>
      <xdr:rowOff>57150</xdr:rowOff>
    </xdr:from>
    <xdr:to>
      <xdr:col>12</xdr:col>
      <xdr:colOff>323850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8343900" y="57150"/>
        <a:ext cx="5467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400050</xdr:colOff>
      <xdr:row>18</xdr:row>
      <xdr:rowOff>123825</xdr:rowOff>
    </xdr:from>
    <xdr:to>
      <xdr:col>10</xdr:col>
      <xdr:colOff>85725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8486775" y="3800475"/>
        <a:ext cx="35433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752475</xdr:colOff>
      <xdr:row>0</xdr:row>
      <xdr:rowOff>0</xdr:rowOff>
    </xdr:from>
    <xdr:to>
      <xdr:col>23</xdr:col>
      <xdr:colOff>476250</xdr:colOff>
      <xdr:row>22</xdr:row>
      <xdr:rowOff>76200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39875" y="0"/>
          <a:ext cx="8210550" cy="440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21</xdr:col>
      <xdr:colOff>762000</xdr:colOff>
      <xdr:row>0</xdr:row>
      <xdr:rowOff>0</xdr:rowOff>
    </xdr:from>
    <xdr:to>
      <xdr:col>24</xdr:col>
      <xdr:colOff>666750</xdr:colOff>
      <xdr:row>5</xdr:row>
      <xdr:rowOff>57150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93125" y="0"/>
          <a:ext cx="2219325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600075</xdr:colOff>
      <xdr:row>42</xdr:row>
      <xdr:rowOff>66675</xdr:rowOff>
    </xdr:from>
    <xdr:to>
      <xdr:col>12</xdr:col>
      <xdr:colOff>666750</xdr:colOff>
      <xdr:row>62</xdr:row>
      <xdr:rowOff>66675</xdr:rowOff>
    </xdr:to>
    <xdr:graphicFrame>
      <xdr:nvGraphicFramePr>
        <xdr:cNvPr id="5" name="Chart 5"/>
        <xdr:cNvGraphicFramePr/>
      </xdr:nvGraphicFramePr>
      <xdr:xfrm>
        <a:off x="8686800" y="7629525"/>
        <a:ext cx="54673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6</xdr:col>
      <xdr:colOff>104775</xdr:colOff>
      <xdr:row>64</xdr:row>
      <xdr:rowOff>66675</xdr:rowOff>
    </xdr:from>
    <xdr:to>
      <xdr:col>13</xdr:col>
      <xdr:colOff>171450</xdr:colOff>
      <xdr:row>84</xdr:row>
      <xdr:rowOff>57150</xdr:rowOff>
    </xdr:to>
    <xdr:graphicFrame>
      <xdr:nvGraphicFramePr>
        <xdr:cNvPr id="6" name="Chart 6"/>
        <xdr:cNvGraphicFramePr/>
      </xdr:nvGraphicFramePr>
      <xdr:xfrm>
        <a:off x="8963025" y="11191875"/>
        <a:ext cx="5467350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6</xdr:col>
      <xdr:colOff>304800</xdr:colOff>
      <xdr:row>87</xdr:row>
      <xdr:rowOff>104775</xdr:rowOff>
    </xdr:from>
    <xdr:to>
      <xdr:col>13</xdr:col>
      <xdr:colOff>371475</xdr:colOff>
      <xdr:row>107</xdr:row>
      <xdr:rowOff>85725</xdr:rowOff>
    </xdr:to>
    <xdr:graphicFrame>
      <xdr:nvGraphicFramePr>
        <xdr:cNvPr id="7" name="Chart 7"/>
        <xdr:cNvGraphicFramePr/>
      </xdr:nvGraphicFramePr>
      <xdr:xfrm>
        <a:off x="9163050" y="14954250"/>
        <a:ext cx="5467350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21</xdr:row>
      <xdr:rowOff>95250</xdr:rowOff>
    </xdr:from>
    <xdr:to>
      <xdr:col>6</xdr:col>
      <xdr:colOff>323850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1819275" y="3495675"/>
        <a:ext cx="40576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114300</xdr:colOff>
      <xdr:row>10</xdr:row>
      <xdr:rowOff>28575</xdr:rowOff>
    </xdr:from>
    <xdr:to>
      <xdr:col>11</xdr:col>
      <xdr:colOff>180975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200400" y="1647825"/>
        <a:ext cx="5467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showGridLines="0" workbookViewId="0" topLeftCell="A1">
      <pane ySplit="6" topLeftCell="A7" activePane="bottomLeft" state="frozen"/>
      <selection pane="topLeft" activeCell="A1" sqref="A1"/>
      <selection pane="bottomLeft" activeCell="J1" sqref="J1"/>
    </sheetView>
  </sheetViews>
  <sheetFormatPr defaultColWidth="11.421875" defaultRowHeight="12.75"/>
  <cols>
    <col min="1" max="1" width="16.140625" style="0" customWidth="1"/>
    <col min="2" max="2" width="126.00390625" style="0" customWidth="1"/>
    <col min="3" max="9" width="11.57421875" style="1" customWidth="1"/>
    <col min="10" max="16384" width="11.57421875" style="0" customWidth="1"/>
  </cols>
  <sheetData>
    <row r="2" ht="29.25">
      <c r="B2" s="2" t="s">
        <v>0</v>
      </c>
    </row>
    <row r="4" spans="1:10" ht="12.75">
      <c r="A4" t="s">
        <v>1</v>
      </c>
      <c r="B4" s="3" t="s">
        <v>2</v>
      </c>
      <c r="C4" s="4" t="s">
        <v>3</v>
      </c>
      <c r="D4" s="5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10" t="s">
        <v>9</v>
      </c>
      <c r="J4" s="3" t="s">
        <v>10</v>
      </c>
    </row>
    <row r="5" spans="1:10" ht="12.75">
      <c r="A5" t="s">
        <v>11</v>
      </c>
      <c r="B5" s="11" t="s">
        <v>12</v>
      </c>
      <c r="C5" s="12" t="s">
        <v>13</v>
      </c>
      <c r="D5" s="12"/>
      <c r="E5" s="12"/>
      <c r="F5" s="12"/>
      <c r="G5" s="12"/>
      <c r="H5" s="12"/>
      <c r="I5" s="12"/>
      <c r="J5" s="13" t="str">
        <f aca="true" t="shared" si="0" ref="J5:J64">IF(C5&lt;&gt;"","MB",IF(D5&lt;&gt;"","BB",IF(E5&lt;&gt;"","BM",IF(F5&lt;&gt;"","MM",IF(G5&lt;&gt;"","AM",IF(H5&lt;&gt;"","AA",IF(I5&lt;&gt;"","MA","")))))))</f>
        <v>MB</v>
      </c>
    </row>
    <row r="6" spans="1:10" ht="12.75">
      <c r="A6" t="s">
        <v>14</v>
      </c>
      <c r="B6" s="11" t="s">
        <v>15</v>
      </c>
      <c r="C6" s="12" t="s">
        <v>13</v>
      </c>
      <c r="D6" s="12"/>
      <c r="E6" s="12"/>
      <c r="F6" s="12"/>
      <c r="G6" s="12"/>
      <c r="H6" s="12"/>
      <c r="I6" s="12"/>
      <c r="J6" s="13" t="str">
        <f t="shared" si="0"/>
        <v>MB</v>
      </c>
    </row>
    <row r="7" spans="1:10" ht="12.75">
      <c r="A7" t="s">
        <v>16</v>
      </c>
      <c r="B7" s="11" t="s">
        <v>17</v>
      </c>
      <c r="C7" s="12" t="s">
        <v>13</v>
      </c>
      <c r="D7" s="12"/>
      <c r="E7" s="12"/>
      <c r="F7" s="12"/>
      <c r="G7" s="12"/>
      <c r="H7" s="12"/>
      <c r="I7" s="12"/>
      <c r="J7" s="13" t="str">
        <f t="shared" si="0"/>
        <v>MB</v>
      </c>
    </row>
    <row r="8" spans="1:10" ht="12.75">
      <c r="A8" t="s">
        <v>18</v>
      </c>
      <c r="B8" s="11" t="s">
        <v>19</v>
      </c>
      <c r="C8" s="12" t="s">
        <v>13</v>
      </c>
      <c r="D8" s="12"/>
      <c r="E8" s="12"/>
      <c r="F8" s="12"/>
      <c r="G8" s="12"/>
      <c r="H8" s="12"/>
      <c r="I8" s="12"/>
      <c r="J8" s="13" t="str">
        <f t="shared" si="0"/>
        <v>MB</v>
      </c>
    </row>
    <row r="9" spans="1:10" ht="12.75">
      <c r="A9" t="s">
        <v>20</v>
      </c>
      <c r="B9" s="11" t="s">
        <v>21</v>
      </c>
      <c r="C9" s="12" t="s">
        <v>13</v>
      </c>
      <c r="D9" s="12"/>
      <c r="E9" s="12"/>
      <c r="F9" s="12"/>
      <c r="G9" s="12"/>
      <c r="H9" s="12"/>
      <c r="I9" s="12"/>
      <c r="J9" s="13" t="str">
        <f t="shared" si="0"/>
        <v>MB</v>
      </c>
    </row>
    <row r="10" spans="1:10" ht="12.75">
      <c r="A10" t="s">
        <v>22</v>
      </c>
      <c r="B10" s="11" t="s">
        <v>23</v>
      </c>
      <c r="C10" s="12" t="s">
        <v>13</v>
      </c>
      <c r="D10" s="12"/>
      <c r="E10" s="12"/>
      <c r="F10" s="12"/>
      <c r="G10" s="12"/>
      <c r="H10" s="12"/>
      <c r="I10" s="12"/>
      <c r="J10" s="13" t="str">
        <f t="shared" si="0"/>
        <v>MB</v>
      </c>
    </row>
    <row r="11" spans="1:10" ht="12.75">
      <c r="A11" t="s">
        <v>24</v>
      </c>
      <c r="B11" s="11" t="s">
        <v>25</v>
      </c>
      <c r="C11" s="12" t="s">
        <v>13</v>
      </c>
      <c r="D11" s="12"/>
      <c r="E11" s="12"/>
      <c r="F11" s="12"/>
      <c r="G11" s="12"/>
      <c r="H11" s="12"/>
      <c r="I11" s="12"/>
      <c r="J11" s="13" t="str">
        <f t="shared" si="0"/>
        <v>MB</v>
      </c>
    </row>
    <row r="12" spans="1:10" ht="12.75">
      <c r="A12" t="s">
        <v>26</v>
      </c>
      <c r="B12" s="11" t="s">
        <v>27</v>
      </c>
      <c r="C12" s="12" t="s">
        <v>13</v>
      </c>
      <c r="D12" s="12"/>
      <c r="E12" s="12"/>
      <c r="F12" s="12"/>
      <c r="G12" s="12"/>
      <c r="H12" s="12"/>
      <c r="I12" s="12"/>
      <c r="J12" s="13" t="str">
        <f t="shared" si="0"/>
        <v>MB</v>
      </c>
    </row>
    <row r="13" spans="1:10" ht="12.75">
      <c r="A13" t="s">
        <v>28</v>
      </c>
      <c r="B13" s="11" t="s">
        <v>29</v>
      </c>
      <c r="C13" s="12" t="s">
        <v>13</v>
      </c>
      <c r="D13" s="12"/>
      <c r="E13" s="12"/>
      <c r="F13" s="12"/>
      <c r="G13" s="12"/>
      <c r="H13" s="12"/>
      <c r="I13" s="12"/>
      <c r="J13" s="13" t="str">
        <f t="shared" si="0"/>
        <v>MB</v>
      </c>
    </row>
    <row r="14" spans="1:10" ht="12.75">
      <c r="A14" t="s">
        <v>30</v>
      </c>
      <c r="B14" s="11" t="s">
        <v>31</v>
      </c>
      <c r="C14" s="12" t="s">
        <v>13</v>
      </c>
      <c r="D14" s="12"/>
      <c r="E14" s="12"/>
      <c r="F14" s="12"/>
      <c r="G14" s="12"/>
      <c r="H14" s="12"/>
      <c r="I14" s="12"/>
      <c r="J14" s="13" t="str">
        <f t="shared" si="0"/>
        <v>MB</v>
      </c>
    </row>
    <row r="15" spans="1:10" ht="12.75">
      <c r="A15" t="s">
        <v>32</v>
      </c>
      <c r="B15" s="11" t="s">
        <v>33</v>
      </c>
      <c r="C15" s="12" t="s">
        <v>13</v>
      </c>
      <c r="D15" s="12"/>
      <c r="E15" s="12"/>
      <c r="F15" s="12"/>
      <c r="G15" s="12"/>
      <c r="H15" s="12"/>
      <c r="I15" s="12"/>
      <c r="J15" s="13" t="str">
        <f t="shared" si="0"/>
        <v>MB</v>
      </c>
    </row>
    <row r="16" spans="1:10" ht="12.75">
      <c r="A16" t="s">
        <v>34</v>
      </c>
      <c r="B16" s="11" t="s">
        <v>35</v>
      </c>
      <c r="C16" s="12" t="s">
        <v>13</v>
      </c>
      <c r="D16" s="12"/>
      <c r="E16" s="12"/>
      <c r="F16" s="12"/>
      <c r="G16" s="12"/>
      <c r="H16" s="12"/>
      <c r="I16" s="12"/>
      <c r="J16" s="13" t="str">
        <f t="shared" si="0"/>
        <v>MB</v>
      </c>
    </row>
    <row r="17" spans="1:10" ht="12.75">
      <c r="A17" t="s">
        <v>36</v>
      </c>
      <c r="B17" s="11" t="s">
        <v>37</v>
      </c>
      <c r="C17" s="12" t="s">
        <v>13</v>
      </c>
      <c r="D17" s="12"/>
      <c r="E17" s="12"/>
      <c r="F17" s="12"/>
      <c r="G17" s="12"/>
      <c r="H17" s="12"/>
      <c r="I17" s="12"/>
      <c r="J17" s="13" t="str">
        <f t="shared" si="0"/>
        <v>MB</v>
      </c>
    </row>
    <row r="18" spans="1:10" ht="12.75">
      <c r="A18" t="s">
        <v>38</v>
      </c>
      <c r="B18" s="11" t="s">
        <v>39</v>
      </c>
      <c r="C18" s="12" t="s">
        <v>13</v>
      </c>
      <c r="D18" s="12"/>
      <c r="E18" s="12"/>
      <c r="F18" s="12"/>
      <c r="G18" s="12"/>
      <c r="H18" s="12"/>
      <c r="I18" s="12"/>
      <c r="J18" s="13" t="str">
        <f t="shared" si="0"/>
        <v>MB</v>
      </c>
    </row>
    <row r="19" spans="1:10" ht="12.75">
      <c r="A19" t="s">
        <v>40</v>
      </c>
      <c r="B19" s="11" t="s">
        <v>41</v>
      </c>
      <c r="C19" s="12" t="s">
        <v>13</v>
      </c>
      <c r="D19" s="12"/>
      <c r="E19" s="12"/>
      <c r="F19" s="12"/>
      <c r="G19" s="12"/>
      <c r="H19" s="12"/>
      <c r="I19" s="12"/>
      <c r="J19" s="13" t="str">
        <f t="shared" si="0"/>
        <v>MB</v>
      </c>
    </row>
    <row r="20" spans="1:10" ht="12.75">
      <c r="A20" t="s">
        <v>42</v>
      </c>
      <c r="B20" s="11" t="s">
        <v>43</v>
      </c>
      <c r="C20" s="12" t="s">
        <v>13</v>
      </c>
      <c r="D20" s="12"/>
      <c r="E20" s="12"/>
      <c r="F20" s="12"/>
      <c r="G20" s="12"/>
      <c r="H20" s="12"/>
      <c r="I20" s="12"/>
      <c r="J20" s="13" t="str">
        <f t="shared" si="0"/>
        <v>MB</v>
      </c>
    </row>
    <row r="21" spans="1:10" ht="12.75">
      <c r="A21" t="s">
        <v>44</v>
      </c>
      <c r="B21" s="11" t="s">
        <v>45</v>
      </c>
      <c r="C21" s="12" t="s">
        <v>13</v>
      </c>
      <c r="D21" s="12"/>
      <c r="E21" s="12"/>
      <c r="F21" s="12"/>
      <c r="G21" s="12"/>
      <c r="H21" s="12"/>
      <c r="I21" s="12"/>
      <c r="J21" s="13" t="str">
        <f t="shared" si="0"/>
        <v>MB</v>
      </c>
    </row>
    <row r="22" spans="1:10" ht="12.75">
      <c r="A22" t="s">
        <v>46</v>
      </c>
      <c r="B22" s="11" t="s">
        <v>47</v>
      </c>
      <c r="C22" s="12"/>
      <c r="D22" s="12" t="s">
        <v>13</v>
      </c>
      <c r="E22" s="12"/>
      <c r="F22" s="12"/>
      <c r="G22" s="12"/>
      <c r="H22" s="12"/>
      <c r="I22" s="12"/>
      <c r="J22" s="13" t="str">
        <f t="shared" si="0"/>
        <v>BB</v>
      </c>
    </row>
    <row r="23" spans="1:10" ht="12.75">
      <c r="A23" t="s">
        <v>48</v>
      </c>
      <c r="B23" s="11" t="s">
        <v>49</v>
      </c>
      <c r="C23" s="12"/>
      <c r="D23" s="12"/>
      <c r="E23" s="12" t="s">
        <v>13</v>
      </c>
      <c r="F23" s="12"/>
      <c r="G23" s="12"/>
      <c r="H23" s="12"/>
      <c r="I23" s="12"/>
      <c r="J23" s="13" t="str">
        <f t="shared" si="0"/>
        <v>BM</v>
      </c>
    </row>
    <row r="24" spans="1:10" ht="12.75">
      <c r="A24" t="s">
        <v>50</v>
      </c>
      <c r="B24" s="11" t="s">
        <v>51</v>
      </c>
      <c r="C24" s="12"/>
      <c r="D24" s="12"/>
      <c r="E24" s="12" t="s">
        <v>13</v>
      </c>
      <c r="F24" s="12"/>
      <c r="G24" s="12"/>
      <c r="H24" s="12"/>
      <c r="I24" s="12"/>
      <c r="J24" s="13" t="str">
        <f t="shared" si="0"/>
        <v>BM</v>
      </c>
    </row>
    <row r="25" spans="1:10" ht="12.75">
      <c r="A25" t="s">
        <v>52</v>
      </c>
      <c r="B25" s="11" t="s">
        <v>53</v>
      </c>
      <c r="C25" s="12"/>
      <c r="D25" s="12"/>
      <c r="E25" s="12" t="s">
        <v>13</v>
      </c>
      <c r="F25" s="12"/>
      <c r="G25" s="12"/>
      <c r="H25" s="12"/>
      <c r="I25" s="12"/>
      <c r="J25" s="13" t="str">
        <f t="shared" si="0"/>
        <v>BM</v>
      </c>
    </row>
    <row r="26" spans="1:10" ht="12.75">
      <c r="A26" t="s">
        <v>54</v>
      </c>
      <c r="B26" s="11" t="s">
        <v>55</v>
      </c>
      <c r="C26" s="12"/>
      <c r="D26" s="12"/>
      <c r="E26" s="12" t="s">
        <v>13</v>
      </c>
      <c r="F26" s="12"/>
      <c r="G26" s="12"/>
      <c r="H26" s="12"/>
      <c r="I26" s="12"/>
      <c r="J26" s="13" t="str">
        <f t="shared" si="0"/>
        <v>BM</v>
      </c>
    </row>
    <row r="27" spans="1:10" ht="12.75">
      <c r="A27" t="s">
        <v>56</v>
      </c>
      <c r="B27" s="11" t="s">
        <v>57</v>
      </c>
      <c r="C27" s="12"/>
      <c r="D27" s="12"/>
      <c r="E27" s="12"/>
      <c r="F27" s="12" t="s">
        <v>13</v>
      </c>
      <c r="G27" s="12"/>
      <c r="H27" s="12"/>
      <c r="I27" s="12"/>
      <c r="J27" s="13" t="str">
        <f t="shared" si="0"/>
        <v>MM</v>
      </c>
    </row>
    <row r="28" spans="1:10" ht="12.75">
      <c r="A28" t="s">
        <v>58</v>
      </c>
      <c r="B28" s="11" t="s">
        <v>59</v>
      </c>
      <c r="C28" s="12"/>
      <c r="D28" s="12"/>
      <c r="E28" s="12" t="s">
        <v>13</v>
      </c>
      <c r="F28" s="12"/>
      <c r="G28" s="12"/>
      <c r="H28" s="12"/>
      <c r="I28" s="12"/>
      <c r="J28" s="13" t="str">
        <f t="shared" si="0"/>
        <v>BM</v>
      </c>
    </row>
    <row r="29" spans="1:10" ht="12.75">
      <c r="A29" t="s">
        <v>60</v>
      </c>
      <c r="B29" s="11" t="s">
        <v>61</v>
      </c>
      <c r="C29" s="12"/>
      <c r="D29" s="12"/>
      <c r="E29" s="12"/>
      <c r="F29" s="12" t="s">
        <v>13</v>
      </c>
      <c r="G29" s="12"/>
      <c r="H29" s="12"/>
      <c r="I29" s="12"/>
      <c r="J29" s="13" t="str">
        <f t="shared" si="0"/>
        <v>MM</v>
      </c>
    </row>
    <row r="30" spans="1:10" ht="12.75">
      <c r="A30" t="s">
        <v>62</v>
      </c>
      <c r="B30" s="11" t="s">
        <v>63</v>
      </c>
      <c r="C30" s="12"/>
      <c r="D30" s="12"/>
      <c r="E30" s="12"/>
      <c r="F30" s="12"/>
      <c r="G30" s="12" t="s">
        <v>13</v>
      </c>
      <c r="H30" s="12"/>
      <c r="I30" s="12"/>
      <c r="J30" s="13" t="str">
        <f t="shared" si="0"/>
        <v>AM</v>
      </c>
    </row>
    <row r="31" spans="1:10" ht="12.75">
      <c r="A31" t="s">
        <v>64</v>
      </c>
      <c r="B31" s="11" t="s">
        <v>65</v>
      </c>
      <c r="C31" s="12"/>
      <c r="D31" s="12"/>
      <c r="E31" s="12"/>
      <c r="F31" s="12"/>
      <c r="G31" s="12"/>
      <c r="H31" s="12"/>
      <c r="I31" s="12" t="s">
        <v>13</v>
      </c>
      <c r="J31" s="13" t="str">
        <f t="shared" si="0"/>
        <v>MA</v>
      </c>
    </row>
    <row r="32" spans="1:10" ht="12.75">
      <c r="A32" t="s">
        <v>66</v>
      </c>
      <c r="B32" s="11" t="s">
        <v>67</v>
      </c>
      <c r="C32" s="12"/>
      <c r="D32" s="12"/>
      <c r="E32" s="12" t="s">
        <v>13</v>
      </c>
      <c r="F32" s="12"/>
      <c r="G32" s="12"/>
      <c r="H32" s="12"/>
      <c r="I32" s="12"/>
      <c r="J32" s="13" t="str">
        <f t="shared" si="0"/>
        <v>BM</v>
      </c>
    </row>
    <row r="33" spans="1:10" ht="12.75">
      <c r="A33" t="s">
        <v>68</v>
      </c>
      <c r="B33" s="11" t="s">
        <v>69</v>
      </c>
      <c r="C33" s="12"/>
      <c r="D33" s="12"/>
      <c r="E33" s="12" t="s">
        <v>13</v>
      </c>
      <c r="F33" s="12"/>
      <c r="G33" s="12"/>
      <c r="H33" s="12"/>
      <c r="I33" s="12"/>
      <c r="J33" s="13" t="str">
        <f t="shared" si="0"/>
        <v>BM</v>
      </c>
    </row>
    <row r="34" spans="1:10" ht="12.75">
      <c r="A34" t="s">
        <v>70</v>
      </c>
      <c r="B34" s="11" t="s">
        <v>71</v>
      </c>
      <c r="C34" s="12"/>
      <c r="D34" s="12"/>
      <c r="E34" s="12"/>
      <c r="F34" s="12"/>
      <c r="G34" s="12" t="s">
        <v>13</v>
      </c>
      <c r="H34" s="12"/>
      <c r="I34" s="12"/>
      <c r="J34" s="13" t="str">
        <f t="shared" si="0"/>
        <v>AM</v>
      </c>
    </row>
    <row r="35" spans="1:10" ht="12.75">
      <c r="A35" t="s">
        <v>72</v>
      </c>
      <c r="B35" s="11" t="s">
        <v>73</v>
      </c>
      <c r="C35" s="12"/>
      <c r="D35" s="12"/>
      <c r="E35" s="12"/>
      <c r="F35" s="12"/>
      <c r="G35" s="12"/>
      <c r="H35" s="12" t="s">
        <v>13</v>
      </c>
      <c r="I35" s="12"/>
      <c r="J35" s="13" t="str">
        <f t="shared" si="0"/>
        <v>AA</v>
      </c>
    </row>
    <row r="36" spans="1:10" ht="12.75">
      <c r="A36" t="s">
        <v>74</v>
      </c>
      <c r="B36" s="11" t="s">
        <v>75</v>
      </c>
      <c r="C36" s="12"/>
      <c r="D36" s="12"/>
      <c r="E36" s="12"/>
      <c r="F36" s="12"/>
      <c r="G36" s="12"/>
      <c r="H36" s="12"/>
      <c r="I36" s="12" t="s">
        <v>13</v>
      </c>
      <c r="J36" s="13" t="str">
        <f t="shared" si="0"/>
        <v>MA</v>
      </c>
    </row>
    <row r="37" spans="1:10" ht="12.75">
      <c r="A37" t="s">
        <v>76</v>
      </c>
      <c r="B37" s="11" t="s">
        <v>77</v>
      </c>
      <c r="C37" s="12"/>
      <c r="D37" s="12"/>
      <c r="E37" s="12"/>
      <c r="F37" s="12"/>
      <c r="G37" s="12" t="s">
        <v>13</v>
      </c>
      <c r="H37" s="12"/>
      <c r="I37" s="12"/>
      <c r="J37" s="13" t="str">
        <f t="shared" si="0"/>
        <v>AM</v>
      </c>
    </row>
    <row r="38" spans="1:10" ht="12.75">
      <c r="A38" t="s">
        <v>78</v>
      </c>
      <c r="B38" s="11" t="s">
        <v>79</v>
      </c>
      <c r="C38" s="12"/>
      <c r="D38" s="12"/>
      <c r="E38" s="12" t="s">
        <v>13</v>
      </c>
      <c r="F38" s="12"/>
      <c r="G38" s="12"/>
      <c r="H38" s="12"/>
      <c r="I38" s="12"/>
      <c r="J38" s="13" t="str">
        <f t="shared" si="0"/>
        <v>BM</v>
      </c>
    </row>
    <row r="39" spans="1:10" ht="12.75">
      <c r="A39" t="s">
        <v>80</v>
      </c>
      <c r="B39" s="11" t="s">
        <v>81</v>
      </c>
      <c r="C39" s="12"/>
      <c r="D39" s="12"/>
      <c r="E39" s="12"/>
      <c r="F39" s="12" t="s">
        <v>13</v>
      </c>
      <c r="G39" s="12"/>
      <c r="H39" s="12"/>
      <c r="I39" s="12"/>
      <c r="J39" s="13" t="str">
        <f t="shared" si="0"/>
        <v>MM</v>
      </c>
    </row>
    <row r="40" spans="1:10" ht="12.75">
      <c r="A40" t="s">
        <v>82</v>
      </c>
      <c r="B40" s="11" t="s">
        <v>83</v>
      </c>
      <c r="C40" s="12"/>
      <c r="D40" s="12"/>
      <c r="E40" s="12"/>
      <c r="F40" s="12"/>
      <c r="G40" s="12" t="s">
        <v>13</v>
      </c>
      <c r="H40" s="12"/>
      <c r="I40" s="12"/>
      <c r="J40" s="13" t="str">
        <f t="shared" si="0"/>
        <v>AM</v>
      </c>
    </row>
    <row r="41" spans="1:10" ht="12.75">
      <c r="A41" t="s">
        <v>84</v>
      </c>
      <c r="B41" s="11" t="s">
        <v>85</v>
      </c>
      <c r="C41" s="12"/>
      <c r="D41" s="12"/>
      <c r="E41" s="12"/>
      <c r="F41" s="12"/>
      <c r="G41" s="12" t="s">
        <v>13</v>
      </c>
      <c r="H41" s="12"/>
      <c r="I41" s="12"/>
      <c r="J41" s="13" t="str">
        <f t="shared" si="0"/>
        <v>AM</v>
      </c>
    </row>
    <row r="42" spans="1:10" ht="12.75">
      <c r="A42" t="s">
        <v>86</v>
      </c>
      <c r="B42" s="11" t="s">
        <v>87</v>
      </c>
      <c r="C42" s="12"/>
      <c r="D42" s="12"/>
      <c r="E42" s="12"/>
      <c r="F42" s="12"/>
      <c r="G42" s="12"/>
      <c r="H42" s="12"/>
      <c r="I42" s="12" t="s">
        <v>13</v>
      </c>
      <c r="J42" s="13" t="str">
        <f t="shared" si="0"/>
        <v>MA</v>
      </c>
    </row>
    <row r="43" spans="1:10" ht="12.75">
      <c r="A43" t="s">
        <v>88</v>
      </c>
      <c r="B43" s="11" t="s">
        <v>89</v>
      </c>
      <c r="C43" s="12"/>
      <c r="D43" s="12"/>
      <c r="E43" s="12" t="s">
        <v>13</v>
      </c>
      <c r="F43" s="12"/>
      <c r="G43" s="12"/>
      <c r="H43" s="12"/>
      <c r="I43" s="12"/>
      <c r="J43" s="13" t="str">
        <f t="shared" si="0"/>
        <v>BM</v>
      </c>
    </row>
    <row r="44" spans="1:10" ht="12.75">
      <c r="A44" t="s">
        <v>90</v>
      </c>
      <c r="B44" s="11" t="s">
        <v>91</v>
      </c>
      <c r="C44" s="12"/>
      <c r="D44" s="12"/>
      <c r="E44" s="12"/>
      <c r="F44" s="12"/>
      <c r="G44" s="12"/>
      <c r="H44" s="12" t="s">
        <v>13</v>
      </c>
      <c r="I44" s="12"/>
      <c r="J44" s="13" t="str">
        <f t="shared" si="0"/>
        <v>AA</v>
      </c>
    </row>
    <row r="45" spans="1:10" ht="12.75">
      <c r="A45" t="s">
        <v>92</v>
      </c>
      <c r="B45" s="11" t="s">
        <v>93</v>
      </c>
      <c r="C45" s="12"/>
      <c r="D45" s="12"/>
      <c r="E45" s="12"/>
      <c r="F45" s="12"/>
      <c r="G45" s="12" t="s">
        <v>13</v>
      </c>
      <c r="H45" s="12"/>
      <c r="I45" s="12"/>
      <c r="J45" s="13" t="str">
        <f t="shared" si="0"/>
        <v>AM</v>
      </c>
    </row>
    <row r="46" spans="1:10" ht="12.75">
      <c r="A46" t="s">
        <v>94</v>
      </c>
      <c r="B46" s="11" t="s">
        <v>95</v>
      </c>
      <c r="C46" s="12"/>
      <c r="D46" s="12"/>
      <c r="E46" s="12"/>
      <c r="F46" s="12"/>
      <c r="G46" s="12"/>
      <c r="H46" s="12" t="s">
        <v>13</v>
      </c>
      <c r="I46" s="12"/>
      <c r="J46" s="13" t="str">
        <f t="shared" si="0"/>
        <v>AA</v>
      </c>
    </row>
    <row r="47" spans="1:10" ht="12.75">
      <c r="A47" t="s">
        <v>96</v>
      </c>
      <c r="B47" s="11" t="s">
        <v>97</v>
      </c>
      <c r="C47" s="12"/>
      <c r="D47" s="12"/>
      <c r="E47" s="12"/>
      <c r="F47" s="12"/>
      <c r="G47" s="12"/>
      <c r="H47" s="12"/>
      <c r="I47" s="12" t="s">
        <v>13</v>
      </c>
      <c r="J47" s="13" t="str">
        <f t="shared" si="0"/>
        <v>MA</v>
      </c>
    </row>
    <row r="48" spans="1:10" ht="12.75">
      <c r="A48" t="s">
        <v>98</v>
      </c>
      <c r="B48" s="11" t="s">
        <v>99</v>
      </c>
      <c r="C48" s="12"/>
      <c r="D48" s="12"/>
      <c r="E48" s="12"/>
      <c r="F48" s="12"/>
      <c r="G48" s="12"/>
      <c r="H48" s="12"/>
      <c r="I48" s="12" t="s">
        <v>13</v>
      </c>
      <c r="J48" s="13" t="str">
        <f t="shared" si="0"/>
        <v>MA</v>
      </c>
    </row>
    <row r="49" spans="1:10" ht="12.75">
      <c r="A49" t="s">
        <v>100</v>
      </c>
      <c r="B49" s="11" t="s">
        <v>101</v>
      </c>
      <c r="C49" s="12"/>
      <c r="D49" s="12"/>
      <c r="E49" s="12"/>
      <c r="F49" s="12"/>
      <c r="G49" s="12"/>
      <c r="H49" s="12" t="s">
        <v>13</v>
      </c>
      <c r="I49" s="12"/>
      <c r="J49" s="13" t="str">
        <f t="shared" si="0"/>
        <v>AA</v>
      </c>
    </row>
    <row r="50" spans="1:10" ht="12.75">
      <c r="A50" t="s">
        <v>102</v>
      </c>
      <c r="B50" s="11" t="s">
        <v>103</v>
      </c>
      <c r="C50" s="12"/>
      <c r="D50" s="12"/>
      <c r="E50" s="12"/>
      <c r="F50" s="12"/>
      <c r="G50" s="12"/>
      <c r="H50" s="12" t="s">
        <v>13</v>
      </c>
      <c r="I50" s="12"/>
      <c r="J50" s="13" t="str">
        <f t="shared" si="0"/>
        <v>AA</v>
      </c>
    </row>
    <row r="51" spans="1:10" ht="12.75">
      <c r="A51" t="s">
        <v>104</v>
      </c>
      <c r="B51" s="11" t="s">
        <v>105</v>
      </c>
      <c r="C51" s="12"/>
      <c r="D51" s="12" t="s">
        <v>13</v>
      </c>
      <c r="E51" s="12"/>
      <c r="F51" s="12"/>
      <c r="G51" s="12"/>
      <c r="H51" s="12"/>
      <c r="I51" s="12"/>
      <c r="J51" s="13" t="str">
        <f t="shared" si="0"/>
        <v>BB</v>
      </c>
    </row>
    <row r="52" spans="1:10" ht="12.75">
      <c r="A52" t="s">
        <v>106</v>
      </c>
      <c r="B52" s="11" t="s">
        <v>107</v>
      </c>
      <c r="C52" s="12"/>
      <c r="D52" s="12" t="s">
        <v>13</v>
      </c>
      <c r="E52" s="12"/>
      <c r="F52" s="12"/>
      <c r="G52" s="12"/>
      <c r="H52" s="12"/>
      <c r="I52" s="12"/>
      <c r="J52" s="13" t="str">
        <f t="shared" si="0"/>
        <v>BB</v>
      </c>
    </row>
    <row r="53" spans="1:10" ht="12.75">
      <c r="A53" t="s">
        <v>108</v>
      </c>
      <c r="B53" s="11" t="s">
        <v>109</v>
      </c>
      <c r="C53" s="12"/>
      <c r="D53" s="12" t="s">
        <v>13</v>
      </c>
      <c r="E53" s="12"/>
      <c r="F53" s="12"/>
      <c r="G53" s="12"/>
      <c r="H53" s="12"/>
      <c r="I53" s="12"/>
      <c r="J53" s="13" t="str">
        <f t="shared" si="0"/>
        <v>BB</v>
      </c>
    </row>
    <row r="54" spans="1:10" ht="12.75">
      <c r="A54" t="s">
        <v>110</v>
      </c>
      <c r="B54" s="11" t="s">
        <v>111</v>
      </c>
      <c r="C54" s="12" t="s">
        <v>13</v>
      </c>
      <c r="D54" s="12"/>
      <c r="E54" s="12"/>
      <c r="F54" s="12"/>
      <c r="G54" s="12"/>
      <c r="H54" s="12"/>
      <c r="I54" s="12"/>
      <c r="J54" s="13" t="str">
        <f t="shared" si="0"/>
        <v>MB</v>
      </c>
    </row>
    <row r="55" spans="1:10" ht="12.75">
      <c r="A55" t="s">
        <v>112</v>
      </c>
      <c r="B55" s="11" t="s">
        <v>113</v>
      </c>
      <c r="C55" s="12" t="s">
        <v>13</v>
      </c>
      <c r="D55" s="12"/>
      <c r="E55" s="12"/>
      <c r="F55" s="12"/>
      <c r="G55" s="12"/>
      <c r="H55" s="12"/>
      <c r="I55" s="12"/>
      <c r="J55" s="13" t="str">
        <f t="shared" si="0"/>
        <v>MB</v>
      </c>
    </row>
    <row r="56" spans="1:10" ht="12.75">
      <c r="A56" t="s">
        <v>114</v>
      </c>
      <c r="B56" s="11" t="s">
        <v>115</v>
      </c>
      <c r="C56" s="12"/>
      <c r="D56" s="12"/>
      <c r="E56" s="12" t="s">
        <v>13</v>
      </c>
      <c r="F56" s="12"/>
      <c r="G56" s="12"/>
      <c r="H56" s="12"/>
      <c r="I56" s="12"/>
      <c r="J56" s="13" t="str">
        <f t="shared" si="0"/>
        <v>BM</v>
      </c>
    </row>
    <row r="57" spans="1:10" ht="12.75">
      <c r="A57" t="s">
        <v>116</v>
      </c>
      <c r="B57" s="11" t="s">
        <v>117</v>
      </c>
      <c r="C57" s="12"/>
      <c r="D57" s="12" t="s">
        <v>13</v>
      </c>
      <c r="E57" s="12"/>
      <c r="F57" s="12"/>
      <c r="G57" s="12"/>
      <c r="H57" s="12"/>
      <c r="I57" s="12"/>
      <c r="J57" s="13" t="str">
        <f t="shared" si="0"/>
        <v>BB</v>
      </c>
    </row>
    <row r="58" spans="1:10" ht="12.75">
      <c r="A58" t="s">
        <v>118</v>
      </c>
      <c r="B58" s="11" t="s">
        <v>119</v>
      </c>
      <c r="C58" s="12" t="s">
        <v>13</v>
      </c>
      <c r="D58" s="12"/>
      <c r="E58" s="12"/>
      <c r="F58" s="12"/>
      <c r="G58" s="12"/>
      <c r="H58" s="12"/>
      <c r="I58" s="12"/>
      <c r="J58" s="13" t="str">
        <f t="shared" si="0"/>
        <v>MB</v>
      </c>
    </row>
    <row r="59" spans="1:10" ht="12.75">
      <c r="A59" t="s">
        <v>120</v>
      </c>
      <c r="B59" s="11" t="s">
        <v>121</v>
      </c>
      <c r="C59" s="12" t="s">
        <v>13</v>
      </c>
      <c r="D59" s="12"/>
      <c r="E59" s="12"/>
      <c r="F59" s="12"/>
      <c r="G59" s="12"/>
      <c r="H59" s="12"/>
      <c r="I59" s="12"/>
      <c r="J59" s="13" t="str">
        <f t="shared" si="0"/>
        <v>MB</v>
      </c>
    </row>
    <row r="60" spans="1:10" ht="12.75">
      <c r="A60" t="s">
        <v>122</v>
      </c>
      <c r="B60" s="11" t="s">
        <v>123</v>
      </c>
      <c r="C60" s="12" t="s">
        <v>13</v>
      </c>
      <c r="D60" s="12"/>
      <c r="E60" s="12"/>
      <c r="F60" s="12"/>
      <c r="G60" s="12"/>
      <c r="H60" s="12"/>
      <c r="I60" s="12"/>
      <c r="J60" s="13" t="str">
        <f t="shared" si="0"/>
        <v>MB</v>
      </c>
    </row>
    <row r="61" spans="1:10" ht="12.75">
      <c r="A61" t="s">
        <v>124</v>
      </c>
      <c r="B61" s="11" t="s">
        <v>125</v>
      </c>
      <c r="C61" s="12" t="s">
        <v>13</v>
      </c>
      <c r="D61" s="12"/>
      <c r="E61" s="12"/>
      <c r="F61" s="12"/>
      <c r="G61" s="12"/>
      <c r="H61" s="12"/>
      <c r="I61" s="12"/>
      <c r="J61" s="13" t="str">
        <f t="shared" si="0"/>
        <v>MB</v>
      </c>
    </row>
    <row r="62" spans="1:10" ht="12.75">
      <c r="A62" t="s">
        <v>126</v>
      </c>
      <c r="B62" s="11" t="s">
        <v>127</v>
      </c>
      <c r="C62" s="12" t="s">
        <v>13</v>
      </c>
      <c r="D62" s="12"/>
      <c r="E62" s="12"/>
      <c r="F62" s="12"/>
      <c r="G62" s="12"/>
      <c r="H62" s="12"/>
      <c r="I62" s="12"/>
      <c r="J62" s="13" t="str">
        <f t="shared" si="0"/>
        <v>MB</v>
      </c>
    </row>
    <row r="63" spans="1:10" ht="12.75">
      <c r="A63" t="s">
        <v>128</v>
      </c>
      <c r="B63" s="11" t="s">
        <v>129</v>
      </c>
      <c r="C63" s="12" t="s">
        <v>13</v>
      </c>
      <c r="D63" s="12"/>
      <c r="E63" s="12"/>
      <c r="F63" s="12"/>
      <c r="G63" s="12"/>
      <c r="H63" s="12"/>
      <c r="I63" s="12"/>
      <c r="J63" s="13" t="str">
        <f t="shared" si="0"/>
        <v>MB</v>
      </c>
    </row>
    <row r="64" spans="1:10" ht="12.75">
      <c r="A64" t="s">
        <v>130</v>
      </c>
      <c r="B64" s="11" t="s">
        <v>131</v>
      </c>
      <c r="C64" s="12" t="s">
        <v>13</v>
      </c>
      <c r="D64" s="12"/>
      <c r="E64" s="12"/>
      <c r="F64" s="12"/>
      <c r="G64" s="12"/>
      <c r="H64" s="12"/>
      <c r="I64" s="12"/>
      <c r="J64" s="13" t="str">
        <f t="shared" si="0"/>
        <v>MB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98"/>
  <sheetViews>
    <sheetView showGridLines="0" workbookViewId="0" topLeftCell="A70">
      <selection activeCell="C68" sqref="C68"/>
    </sheetView>
  </sheetViews>
  <sheetFormatPr defaultColWidth="11.421875" defaultRowHeight="12.75"/>
  <cols>
    <col min="1" max="1" width="36.00390625" style="1" customWidth="1"/>
    <col min="2" max="2" width="32.8515625" style="1" customWidth="1"/>
    <col min="3" max="3" width="29.28125" style="1" customWidth="1"/>
    <col min="4" max="16384" width="11.57421875" style="0" customWidth="1"/>
  </cols>
  <sheetData>
    <row r="1" ht="12.75"/>
    <row r="2" spans="1:3" ht="72.75" customHeight="1">
      <c r="A2" s="14" t="s">
        <v>132</v>
      </c>
      <c r="B2" s="14"/>
      <c r="C2" s="14"/>
    </row>
    <row r="3" ht="12.75"/>
    <row r="4" ht="12.75">
      <c r="A4" s="15" t="s">
        <v>133</v>
      </c>
    </row>
    <row r="5" ht="12.75"/>
    <row r="6" spans="1:8" ht="12.75">
      <c r="A6" s="16" t="s">
        <v>134</v>
      </c>
      <c r="B6" s="17" t="s">
        <v>135</v>
      </c>
      <c r="C6" s="17" t="s">
        <v>136</v>
      </c>
      <c r="H6" t="s">
        <v>137</v>
      </c>
    </row>
    <row r="7" spans="1:12" ht="12.75">
      <c r="A7" s="18" t="s">
        <v>138</v>
      </c>
      <c r="B7" s="12">
        <v>200</v>
      </c>
      <c r="C7" s="12">
        <v>1000</v>
      </c>
      <c r="H7" t="s">
        <v>139</v>
      </c>
      <c r="I7" t="s">
        <v>138</v>
      </c>
      <c r="J7" t="s">
        <v>140</v>
      </c>
      <c r="K7" t="s">
        <v>141</v>
      </c>
      <c r="L7" t="s">
        <v>142</v>
      </c>
    </row>
    <row r="8" spans="1:12" ht="12.75">
      <c r="A8" s="18" t="s">
        <v>140</v>
      </c>
      <c r="B8" s="12">
        <v>100</v>
      </c>
      <c r="C8" s="12">
        <v>500</v>
      </c>
      <c r="H8">
        <v>1</v>
      </c>
      <c r="I8">
        <v>0</v>
      </c>
      <c r="J8">
        <v>0</v>
      </c>
      <c r="K8">
        <v>0</v>
      </c>
      <c r="L8">
        <v>0</v>
      </c>
    </row>
    <row r="9" spans="1:12" ht="12.75">
      <c r="A9" s="18" t="s">
        <v>141</v>
      </c>
      <c r="B9" s="12">
        <v>50</v>
      </c>
      <c r="C9" s="12">
        <v>250</v>
      </c>
      <c r="H9">
        <v>1</v>
      </c>
      <c r="I9">
        <f>B7</f>
        <v>200</v>
      </c>
      <c r="J9">
        <f>B8</f>
        <v>100</v>
      </c>
      <c r="K9">
        <f>B9</f>
        <v>50</v>
      </c>
      <c r="L9">
        <f>B10</f>
        <v>10</v>
      </c>
    </row>
    <row r="10" spans="1:12" ht="12.75">
      <c r="A10" s="18" t="s">
        <v>142</v>
      </c>
      <c r="B10" s="12">
        <v>10</v>
      </c>
      <c r="C10" s="12">
        <v>150</v>
      </c>
      <c r="H10">
        <v>0</v>
      </c>
      <c r="I10">
        <f>C7</f>
        <v>1000</v>
      </c>
      <c r="J10">
        <f>C8</f>
        <v>500</v>
      </c>
      <c r="K10">
        <f>C9</f>
        <v>250</v>
      </c>
      <c r="L10">
        <f>C10</f>
        <v>150</v>
      </c>
    </row>
    <row r="11" spans="8:12" ht="12.75">
      <c r="H11">
        <v>0</v>
      </c>
      <c r="I11">
        <f>MAX($C$7:$C$10)+100</f>
        <v>1100</v>
      </c>
      <c r="J11">
        <f>MAX($C$7:$C$10)+100</f>
        <v>1100</v>
      </c>
      <c r="K11">
        <f>MAX($C$7:$C$10)+100</f>
        <v>1100</v>
      </c>
      <c r="L11">
        <f>MAX($C$7:$C$10)+100</f>
        <v>1100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>
      <c r="A30" s="15" t="s">
        <v>143</v>
      </c>
    </row>
    <row r="31" ht="12.75"/>
    <row r="32" spans="2:8" ht="12.75">
      <c r="B32" s="12" t="s">
        <v>144</v>
      </c>
      <c r="H32" t="s">
        <v>145</v>
      </c>
    </row>
    <row r="33" spans="1:9" ht="12.75">
      <c r="A33" s="19" t="s">
        <v>146</v>
      </c>
      <c r="B33" s="20"/>
      <c r="H33">
        <v>0</v>
      </c>
      <c r="I33">
        <v>0</v>
      </c>
    </row>
    <row r="34" spans="1:9" ht="12.75">
      <c r="A34" s="21" t="s">
        <v>147</v>
      </c>
      <c r="B34" s="22">
        <v>0</v>
      </c>
      <c r="H34" s="23">
        <f aca="true" t="shared" si="0" ref="H34:H36">B34</f>
        <v>0</v>
      </c>
      <c r="I34">
        <v>1</v>
      </c>
    </row>
    <row r="35" spans="1:9" ht="12.75">
      <c r="A35" s="24" t="s">
        <v>148</v>
      </c>
      <c r="B35" s="25">
        <v>0.2</v>
      </c>
      <c r="H35" s="23">
        <f t="shared" si="0"/>
        <v>0.2</v>
      </c>
      <c r="I35">
        <v>1</v>
      </c>
    </row>
    <row r="36" spans="1:9" ht="12.75">
      <c r="A36" s="18" t="s">
        <v>149</v>
      </c>
      <c r="B36" s="26">
        <v>0.4</v>
      </c>
      <c r="H36" s="23">
        <f t="shared" si="0"/>
        <v>0.4</v>
      </c>
      <c r="I36">
        <v>0</v>
      </c>
    </row>
    <row r="37" spans="8:9" ht="12.75">
      <c r="H37" s="23">
        <f>B36+0.1</f>
        <v>0.5</v>
      </c>
      <c r="I37">
        <v>0</v>
      </c>
    </row>
    <row r="38" ht="12.75"/>
    <row r="39" ht="12.75"/>
    <row r="40" ht="12.75"/>
    <row r="41" ht="12.75"/>
    <row r="42" ht="12.75"/>
    <row r="43" ht="12.75"/>
    <row r="44" ht="12.75"/>
    <row r="45" spans="8:9" ht="12.75">
      <c r="H45">
        <f>B48</f>
        <v>0</v>
      </c>
      <c r="I45">
        <f>A46</f>
        <v>0</v>
      </c>
    </row>
    <row r="46" spans="1:9" ht="12.75">
      <c r="A46" s="15" t="s">
        <v>150</v>
      </c>
      <c r="H46">
        <f aca="true" t="shared" si="1" ref="H46:H47">B53</f>
        <v>0</v>
      </c>
      <c r="I46">
        <v>0</v>
      </c>
    </row>
    <row r="47" spans="8:9" ht="12.75">
      <c r="H47">
        <f t="shared" si="1"/>
        <v>0.4</v>
      </c>
      <c r="I47">
        <v>0</v>
      </c>
    </row>
    <row r="48" spans="1:9" ht="12.75">
      <c r="A48" s="1" t="s">
        <v>151</v>
      </c>
      <c r="B48" s="12" t="s">
        <v>152</v>
      </c>
      <c r="H48">
        <f aca="true" t="shared" si="2" ref="H48:H49">B50</f>
        <v>0.6000000000000001</v>
      </c>
      <c r="I48">
        <v>1</v>
      </c>
    </row>
    <row r="49" spans="1:9" ht="12.75">
      <c r="A49" s="19" t="s">
        <v>146</v>
      </c>
      <c r="B49" s="27"/>
      <c r="H49">
        <f t="shared" si="2"/>
        <v>0.8</v>
      </c>
      <c r="I49">
        <v>1</v>
      </c>
    </row>
    <row r="50" spans="1:9" ht="12.75">
      <c r="A50" s="21" t="s">
        <v>153</v>
      </c>
      <c r="B50" s="28">
        <v>0.6000000000000001</v>
      </c>
      <c r="H50">
        <f aca="true" t="shared" si="3" ref="H50:H51">B55</f>
        <v>0.9</v>
      </c>
      <c r="I50">
        <v>0</v>
      </c>
    </row>
    <row r="51" spans="1:9" ht="12.75">
      <c r="A51" s="24" t="s">
        <v>148</v>
      </c>
      <c r="B51" s="29">
        <v>0.8</v>
      </c>
      <c r="H51">
        <f t="shared" si="3"/>
        <v>1</v>
      </c>
      <c r="I51">
        <v>0</v>
      </c>
    </row>
    <row r="52" spans="1:2" ht="12.75">
      <c r="A52" s="19" t="s">
        <v>154</v>
      </c>
      <c r="B52" s="30"/>
    </row>
    <row r="53" spans="1:2" ht="12.75">
      <c r="A53" s="31" t="s">
        <v>155</v>
      </c>
      <c r="B53" s="32">
        <v>0</v>
      </c>
    </row>
    <row r="54" spans="1:2" ht="12.75">
      <c r="A54" s="31" t="s">
        <v>156</v>
      </c>
      <c r="B54" s="32">
        <v>0.4</v>
      </c>
    </row>
    <row r="55" spans="1:2" ht="12.75">
      <c r="A55" s="31" t="s">
        <v>155</v>
      </c>
      <c r="B55" s="32">
        <v>0.9</v>
      </c>
    </row>
    <row r="56" spans="1:2" ht="12.75">
      <c r="A56" s="24" t="s">
        <v>156</v>
      </c>
      <c r="B56" s="33">
        <v>1</v>
      </c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>
      <c r="A67" s="15" t="s">
        <v>157</v>
      </c>
    </row>
    <row r="68" spans="7:8" ht="12.75">
      <c r="G68">
        <f>A67</f>
        <v>0</v>
      </c>
      <c r="H68" t="s">
        <v>10</v>
      </c>
    </row>
    <row r="69" spans="2:8" ht="12.75">
      <c r="B69" s="12" t="s">
        <v>158</v>
      </c>
      <c r="G69">
        <f aca="true" t="shared" si="4" ref="G69:G70">B71</f>
        <v>0</v>
      </c>
      <c r="H69">
        <v>1</v>
      </c>
    </row>
    <row r="70" spans="1:8" ht="12.75">
      <c r="A70" s="19" t="s">
        <v>146</v>
      </c>
      <c r="B70" s="27"/>
      <c r="G70">
        <f t="shared" si="4"/>
        <v>0.4</v>
      </c>
      <c r="H70">
        <v>1</v>
      </c>
    </row>
    <row r="71" spans="1:8" ht="12.75">
      <c r="A71" s="21" t="s">
        <v>147</v>
      </c>
      <c r="B71" s="28">
        <v>0</v>
      </c>
      <c r="G71">
        <f aca="true" t="shared" si="5" ref="G71:G72">B74</f>
        <v>0.6000000000000001</v>
      </c>
      <c r="H71">
        <v>0</v>
      </c>
    </row>
    <row r="72" spans="1:8" ht="12.75">
      <c r="A72" s="24" t="s">
        <v>148</v>
      </c>
      <c r="B72" s="29">
        <v>0.4</v>
      </c>
      <c r="G72">
        <f t="shared" si="5"/>
        <v>1</v>
      </c>
      <c r="H72">
        <v>0</v>
      </c>
    </row>
    <row r="73" spans="1:2" ht="12.75">
      <c r="A73" s="19" t="s">
        <v>154</v>
      </c>
      <c r="B73" s="30"/>
    </row>
    <row r="74" spans="1:2" ht="12.75">
      <c r="A74" s="31" t="s">
        <v>155</v>
      </c>
      <c r="B74" s="32">
        <v>0.6000000000000001</v>
      </c>
    </row>
    <row r="75" spans="1:2" ht="12.75">
      <c r="A75" s="24" t="s">
        <v>156</v>
      </c>
      <c r="B75" s="33">
        <v>1</v>
      </c>
    </row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>
      <c r="A90" s="15" t="s">
        <v>159</v>
      </c>
    </row>
    <row r="91" spans="8:9" ht="12.75">
      <c r="H91">
        <f>A90</f>
        <v>0</v>
      </c>
      <c r="I91" t="s">
        <v>10</v>
      </c>
    </row>
    <row r="92" spans="2:9" ht="12.75">
      <c r="B92" s="12" t="s">
        <v>158</v>
      </c>
      <c r="H92">
        <f aca="true" t="shared" si="6" ref="H92:H93">B97</f>
        <v>0</v>
      </c>
      <c r="I92">
        <v>0</v>
      </c>
    </row>
    <row r="93" spans="1:9" ht="12.75">
      <c r="A93" s="19" t="s">
        <v>146</v>
      </c>
      <c r="B93" s="27"/>
      <c r="H93">
        <f t="shared" si="6"/>
        <v>0.4</v>
      </c>
      <c r="I93">
        <v>0</v>
      </c>
    </row>
    <row r="94" spans="1:9" ht="12.75">
      <c r="A94" s="21" t="s">
        <v>147</v>
      </c>
      <c r="B94" s="28">
        <v>0.6000000000000001</v>
      </c>
      <c r="H94">
        <f aca="true" t="shared" si="7" ref="H94:H95">B94</f>
        <v>0.6000000000000001</v>
      </c>
      <c r="I94">
        <v>1</v>
      </c>
    </row>
    <row r="95" spans="1:9" ht="12.75">
      <c r="A95" s="24" t="s">
        <v>148</v>
      </c>
      <c r="B95" s="29">
        <v>1</v>
      </c>
      <c r="H95">
        <f t="shared" si="7"/>
        <v>1</v>
      </c>
      <c r="I95">
        <v>1</v>
      </c>
    </row>
    <row r="96" spans="1:2" ht="12.75">
      <c r="A96" s="19" t="s">
        <v>154</v>
      </c>
      <c r="B96" s="30"/>
    </row>
    <row r="97" spans="1:2" ht="12.75">
      <c r="A97" s="31" t="s">
        <v>155</v>
      </c>
      <c r="B97" s="32">
        <v>0</v>
      </c>
    </row>
    <row r="98" spans="1:2" ht="12.75">
      <c r="A98" s="24" t="s">
        <v>156</v>
      </c>
      <c r="B98" s="33">
        <v>0.4</v>
      </c>
    </row>
    <row r="99" ht="12.75"/>
    <row r="100" ht="12.75"/>
    <row r="101" ht="12.75"/>
    <row r="102" ht="12.75"/>
    <row r="103" ht="12.75"/>
    <row r="104" ht="12.75"/>
    <row r="105" ht="12.75"/>
    <row r="106" ht="12.75"/>
    <row r="107" ht="12.75"/>
  </sheetData>
  <sheetProtection selectLockedCells="1" selectUnlockedCells="1"/>
  <mergeCells count="1">
    <mergeCell ref="A2:C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6" sqref="A16"/>
    </sheetView>
  </sheetViews>
  <sheetFormatPr defaultColWidth="11.421875" defaultRowHeight="12.75"/>
  <cols>
    <col min="1" max="1" width="53.421875" style="0" customWidth="1"/>
    <col min="2" max="16384" width="11.57421875" style="0" customWidth="1"/>
  </cols>
  <sheetData>
    <row r="1" spans="1:9" ht="29.25" customHeight="1">
      <c r="A1" s="34" t="s">
        <v>160</v>
      </c>
      <c r="B1" s="34"/>
      <c r="C1" s="34"/>
      <c r="D1" s="34"/>
      <c r="E1" s="34"/>
      <c r="F1" s="34"/>
      <c r="G1" s="34"/>
      <c r="H1" s="34"/>
      <c r="I1" s="34"/>
    </row>
    <row r="2" spans="2:8" ht="12.75">
      <c r="B2" s="1"/>
      <c r="C2" s="1"/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/>
      <c r="C4" s="1"/>
      <c r="D4" s="1"/>
      <c r="E4" s="1"/>
      <c r="F4" s="1"/>
      <c r="G4" s="1"/>
      <c r="H4" s="1"/>
    </row>
    <row r="5" spans="1:9" ht="12.75">
      <c r="A5" s="3" t="s">
        <v>161</v>
      </c>
      <c r="B5" s="4" t="s">
        <v>3</v>
      </c>
      <c r="C5" s="5" t="s">
        <v>4</v>
      </c>
      <c r="D5" s="6" t="s">
        <v>5</v>
      </c>
      <c r="E5" s="7" t="s">
        <v>6</v>
      </c>
      <c r="F5" s="8" t="s">
        <v>7</v>
      </c>
      <c r="G5" s="9" t="s">
        <v>8</v>
      </c>
      <c r="H5" s="10" t="s">
        <v>9</v>
      </c>
      <c r="I5" s="3" t="s">
        <v>10</v>
      </c>
    </row>
    <row r="6" spans="1:9" ht="12.75">
      <c r="A6" s="11" t="s">
        <v>162</v>
      </c>
      <c r="B6" s="12" t="s">
        <v>13</v>
      </c>
      <c r="C6" s="12"/>
      <c r="D6" s="12"/>
      <c r="E6" s="12"/>
      <c r="F6" s="12"/>
      <c r="G6" s="12"/>
      <c r="H6" s="12"/>
      <c r="I6" s="13">
        <f aca="true" t="shared" si="0" ref="I6:I9">IF(B6&lt;&gt;"","MB",IF(C6&lt;&gt;"","BB",IF(D6&lt;&gt;"","BM",IF(E6&lt;&gt;"","MM",IF(F6&lt;&gt;"","AM",IF(G6&lt;&gt;"","AA",IF(H6&lt;&gt;"","MA","")))))))</f>
        <v>0</v>
      </c>
    </row>
    <row r="7" spans="1:9" ht="12.75">
      <c r="A7" s="11" t="s">
        <v>163</v>
      </c>
      <c r="B7" s="12" t="s">
        <v>13</v>
      </c>
      <c r="C7" s="12"/>
      <c r="D7" s="12"/>
      <c r="E7" s="12"/>
      <c r="F7" s="12"/>
      <c r="G7" s="12"/>
      <c r="H7" s="12"/>
      <c r="I7" s="13">
        <f t="shared" si="0"/>
        <v>0</v>
      </c>
    </row>
    <row r="8" spans="1:9" ht="12.75">
      <c r="A8" s="11" t="s">
        <v>164</v>
      </c>
      <c r="B8" s="12" t="s">
        <v>13</v>
      </c>
      <c r="C8" s="12"/>
      <c r="D8" s="12"/>
      <c r="E8" s="12"/>
      <c r="F8" s="12"/>
      <c r="G8" s="12"/>
      <c r="H8" s="12"/>
      <c r="I8" s="13">
        <f t="shared" si="0"/>
        <v>0</v>
      </c>
    </row>
    <row r="9" spans="1:9" ht="12.75">
      <c r="A9" s="11" t="s">
        <v>165</v>
      </c>
      <c r="B9" s="12" t="s">
        <v>13</v>
      </c>
      <c r="C9" s="12"/>
      <c r="D9" s="12"/>
      <c r="E9" s="12"/>
      <c r="F9" s="12"/>
      <c r="G9" s="12"/>
      <c r="H9" s="12"/>
      <c r="I9" s="13">
        <f t="shared" si="0"/>
        <v>0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65"/>
  <sheetViews>
    <sheetView workbookViewId="0" topLeftCell="A1">
      <selection activeCell="P14" sqref="P14"/>
    </sheetView>
  </sheetViews>
  <sheetFormatPr defaultColWidth="11.421875" defaultRowHeight="12.75"/>
  <cols>
    <col min="1" max="16384" width="11.57421875" style="0" customWidth="1"/>
  </cols>
  <sheetData>
    <row r="2" spans="6:7" ht="12.75">
      <c r="F2" t="s">
        <v>166</v>
      </c>
      <c r="G2">
        <v>0.5</v>
      </c>
    </row>
    <row r="3" ht="12.75">
      <c r="B3" t="s">
        <v>167</v>
      </c>
    </row>
    <row r="4" spans="1:10" ht="14.25">
      <c r="A4" t="s">
        <v>1</v>
      </c>
      <c r="B4" s="35" t="s">
        <v>168</v>
      </c>
      <c r="C4" s="35" t="s">
        <v>169</v>
      </c>
      <c r="D4" s="35" t="s">
        <v>170</v>
      </c>
      <c r="E4" s="35" t="s">
        <v>171</v>
      </c>
      <c r="F4" s="35" t="s">
        <v>172</v>
      </c>
      <c r="G4" s="35" t="s">
        <v>173</v>
      </c>
      <c r="H4" s="35" t="s">
        <v>174</v>
      </c>
      <c r="J4" s="36" t="s">
        <v>175</v>
      </c>
    </row>
    <row r="5" spans="1:10" ht="14.25">
      <c r="A5" t="s">
        <v>11</v>
      </c>
      <c r="B5">
        <f>VLOOKUP('Valutazione CLC IV liv.'!$J5,Scale!$B$3:$F$9,2,0)</f>
        <v>0</v>
      </c>
      <c r="C5">
        <f>VLOOKUP('Valutazione CLC IV liv.'!$J5,Scale!$B$3:$F$9,3,0)</f>
        <v>0</v>
      </c>
      <c r="D5">
        <f>VLOOKUP('Valutazione CLC IV liv.'!$J5,Scale!$B$3:$F$9,4,0)</f>
        <v>0</v>
      </c>
      <c r="E5">
        <f>VLOOKUP('Valutazione CLC IV liv.'!$J5,Scale!$B$3:$F$9,5,0)</f>
        <v>0.2</v>
      </c>
      <c r="F5" s="37">
        <f>'Valutazione CLC IV'!C5/(1+'Valutazione CLC IV'!C5-'Valutazione CLC IV'!B5)</f>
        <v>0</v>
      </c>
      <c r="G5" s="37">
        <f>'Valutazione CLC IV'!E5/(1+'Valutazione CLC IV'!E5-'Valutazione CLC IV'!D5)</f>
        <v>0.16666666666666669</v>
      </c>
      <c r="H5" s="37">
        <f>ROUND('Valutazione CLC IV'!F5*'Valutazione CLC IV'!$G$2+'Valutazione CLC IV'!G5*(1-'Valutazione CLC IV'!$G$2),3)</f>
        <v>0.083</v>
      </c>
      <c r="J5" s="36">
        <f aca="true" t="shared" si="0" ref="J5:J64">"WHEN "&amp;CHAR(34)&amp;"clc06"&amp;CHAR(34)&amp;"= '"&amp;$A5&amp;"' THEN "&amp;H5</f>
        <v>0</v>
      </c>
    </row>
    <row r="6" spans="1:10" ht="14.25">
      <c r="A6" t="s">
        <v>14</v>
      </c>
      <c r="B6">
        <f>VLOOKUP('Valutazione CLC IV liv.'!$J6,Scale!$B$3:$F$9,2,0)</f>
        <v>0</v>
      </c>
      <c r="C6">
        <f>VLOOKUP('Valutazione CLC IV liv.'!$J6,Scale!$B$3:$F$9,3,0)</f>
        <v>0</v>
      </c>
      <c r="D6">
        <f>VLOOKUP('Valutazione CLC IV liv.'!$J6,Scale!$B$3:$F$9,4,0)</f>
        <v>0</v>
      </c>
      <c r="E6">
        <f>VLOOKUP('Valutazione CLC IV liv.'!$J6,Scale!$B$3:$F$9,5,0)</f>
        <v>0.2</v>
      </c>
      <c r="F6" s="37">
        <f>'Valutazione CLC IV'!C6/(1+'Valutazione CLC IV'!C6-'Valutazione CLC IV'!B6)</f>
        <v>0</v>
      </c>
      <c r="G6" s="37">
        <f>'Valutazione CLC IV'!E6/(1+'Valutazione CLC IV'!E6-'Valutazione CLC IV'!D6)</f>
        <v>0.16666666666666669</v>
      </c>
      <c r="H6" s="37">
        <f>ROUND('Valutazione CLC IV'!F6*'Valutazione CLC IV'!$G$2+'Valutazione CLC IV'!G6*(1-'Valutazione CLC IV'!$G$2),3)</f>
        <v>0.083</v>
      </c>
      <c r="J6" s="36">
        <f t="shared" si="0"/>
        <v>0</v>
      </c>
    </row>
    <row r="7" spans="1:10" ht="14.25">
      <c r="A7" t="s">
        <v>16</v>
      </c>
      <c r="B7">
        <f>VLOOKUP('Valutazione CLC IV liv.'!$J7,Scale!$B$3:$F$9,2,0)</f>
        <v>0</v>
      </c>
      <c r="C7">
        <f>VLOOKUP('Valutazione CLC IV liv.'!$J7,Scale!$B$3:$F$9,3,0)</f>
        <v>0</v>
      </c>
      <c r="D7">
        <f>VLOOKUP('Valutazione CLC IV liv.'!$J7,Scale!$B$3:$F$9,4,0)</f>
        <v>0</v>
      </c>
      <c r="E7">
        <f>VLOOKUP('Valutazione CLC IV liv.'!$J7,Scale!$B$3:$F$9,5,0)</f>
        <v>0.2</v>
      </c>
      <c r="F7" s="37">
        <f>'Valutazione CLC IV'!C7/(1+'Valutazione CLC IV'!C7-'Valutazione CLC IV'!B7)</f>
        <v>0</v>
      </c>
      <c r="G7" s="37">
        <f>'Valutazione CLC IV'!E7/(1+'Valutazione CLC IV'!E7-'Valutazione CLC IV'!D7)</f>
        <v>0.16666666666666669</v>
      </c>
      <c r="H7" s="37">
        <f>ROUND('Valutazione CLC IV'!F7*'Valutazione CLC IV'!$G$2+'Valutazione CLC IV'!G7*(1-'Valutazione CLC IV'!$G$2),3)</f>
        <v>0.083</v>
      </c>
      <c r="J7" s="36">
        <f t="shared" si="0"/>
        <v>0</v>
      </c>
    </row>
    <row r="8" spans="1:10" ht="14.25">
      <c r="A8" t="s">
        <v>18</v>
      </c>
      <c r="B8">
        <f>VLOOKUP('Valutazione CLC IV liv.'!$J8,Scale!$B$3:$F$9,2,0)</f>
        <v>0</v>
      </c>
      <c r="C8">
        <f>VLOOKUP('Valutazione CLC IV liv.'!$J8,Scale!$B$3:$F$9,3,0)</f>
        <v>0</v>
      </c>
      <c r="D8">
        <f>VLOOKUP('Valutazione CLC IV liv.'!$J8,Scale!$B$3:$F$9,4,0)</f>
        <v>0</v>
      </c>
      <c r="E8">
        <f>VLOOKUP('Valutazione CLC IV liv.'!$J8,Scale!$B$3:$F$9,5,0)</f>
        <v>0.2</v>
      </c>
      <c r="F8" s="37">
        <f>'Valutazione CLC IV'!C8/(1+'Valutazione CLC IV'!C8-'Valutazione CLC IV'!B8)</f>
        <v>0</v>
      </c>
      <c r="G8" s="37">
        <f>'Valutazione CLC IV'!E8/(1+'Valutazione CLC IV'!E8-'Valutazione CLC IV'!D8)</f>
        <v>0.16666666666666669</v>
      </c>
      <c r="H8" s="37">
        <f>ROUND('Valutazione CLC IV'!F8*'Valutazione CLC IV'!$G$2+'Valutazione CLC IV'!G8*(1-'Valutazione CLC IV'!$G$2),3)</f>
        <v>0.083</v>
      </c>
      <c r="J8" s="36">
        <f t="shared" si="0"/>
        <v>0</v>
      </c>
    </row>
    <row r="9" spans="1:10" ht="14.25">
      <c r="A9" t="s">
        <v>20</v>
      </c>
      <c r="B9">
        <f>VLOOKUP('Valutazione CLC IV liv.'!$J9,Scale!$B$3:$F$9,2,0)</f>
        <v>0</v>
      </c>
      <c r="C9">
        <f>VLOOKUP('Valutazione CLC IV liv.'!$J9,Scale!$B$3:$F$9,3,0)</f>
        <v>0</v>
      </c>
      <c r="D9">
        <f>VLOOKUP('Valutazione CLC IV liv.'!$J9,Scale!$B$3:$F$9,4,0)</f>
        <v>0</v>
      </c>
      <c r="E9">
        <f>VLOOKUP('Valutazione CLC IV liv.'!$J9,Scale!$B$3:$F$9,5,0)</f>
        <v>0.2</v>
      </c>
      <c r="F9" s="37">
        <f>'Valutazione CLC IV'!C9/(1+'Valutazione CLC IV'!C9-'Valutazione CLC IV'!B9)</f>
        <v>0</v>
      </c>
      <c r="G9" s="37">
        <f>'Valutazione CLC IV'!E9/(1+'Valutazione CLC IV'!E9-'Valutazione CLC IV'!D9)</f>
        <v>0.16666666666666669</v>
      </c>
      <c r="H9" s="37">
        <f>ROUND('Valutazione CLC IV'!F9*'Valutazione CLC IV'!$G$2+'Valutazione CLC IV'!G9*(1-'Valutazione CLC IV'!$G$2),3)</f>
        <v>0.083</v>
      </c>
      <c r="J9" s="36">
        <f t="shared" si="0"/>
        <v>0</v>
      </c>
    </row>
    <row r="10" spans="1:10" ht="14.25">
      <c r="A10" t="s">
        <v>22</v>
      </c>
      <c r="B10">
        <f>VLOOKUP('Valutazione CLC IV liv.'!$J10,Scale!$B$3:$F$9,2,0)</f>
        <v>0</v>
      </c>
      <c r="C10">
        <f>VLOOKUP('Valutazione CLC IV liv.'!$J10,Scale!$B$3:$F$9,3,0)</f>
        <v>0</v>
      </c>
      <c r="D10">
        <f>VLOOKUP('Valutazione CLC IV liv.'!$J10,Scale!$B$3:$F$9,4,0)</f>
        <v>0</v>
      </c>
      <c r="E10">
        <f>VLOOKUP('Valutazione CLC IV liv.'!$J10,Scale!$B$3:$F$9,5,0)</f>
        <v>0.2</v>
      </c>
      <c r="F10" s="37">
        <f>'Valutazione CLC IV'!C10/(1+'Valutazione CLC IV'!C10-'Valutazione CLC IV'!B10)</f>
        <v>0</v>
      </c>
      <c r="G10" s="37">
        <f>'Valutazione CLC IV'!E10/(1+'Valutazione CLC IV'!E10-'Valutazione CLC IV'!D10)</f>
        <v>0.16666666666666669</v>
      </c>
      <c r="H10" s="37">
        <f>ROUND('Valutazione CLC IV'!F10*'Valutazione CLC IV'!$G$2+'Valutazione CLC IV'!G10*(1-'Valutazione CLC IV'!$G$2),3)</f>
        <v>0.083</v>
      </c>
      <c r="J10" s="36">
        <f t="shared" si="0"/>
        <v>0</v>
      </c>
    </row>
    <row r="11" spans="1:10" ht="14.25">
      <c r="A11" t="s">
        <v>24</v>
      </c>
      <c r="B11">
        <f>VLOOKUP('Valutazione CLC IV liv.'!$J11,Scale!$B$3:$F$9,2,0)</f>
        <v>0</v>
      </c>
      <c r="C11">
        <f>VLOOKUP('Valutazione CLC IV liv.'!$J11,Scale!$B$3:$F$9,3,0)</f>
        <v>0</v>
      </c>
      <c r="D11">
        <f>VLOOKUP('Valutazione CLC IV liv.'!$J11,Scale!$B$3:$F$9,4,0)</f>
        <v>0</v>
      </c>
      <c r="E11">
        <f>VLOOKUP('Valutazione CLC IV liv.'!$J11,Scale!$B$3:$F$9,5,0)</f>
        <v>0.2</v>
      </c>
      <c r="F11" s="37">
        <f>'Valutazione CLC IV'!C11/(1+'Valutazione CLC IV'!C11-'Valutazione CLC IV'!B11)</f>
        <v>0</v>
      </c>
      <c r="G11" s="37">
        <f>'Valutazione CLC IV'!E11/(1+'Valutazione CLC IV'!E11-'Valutazione CLC IV'!D11)</f>
        <v>0.16666666666666669</v>
      </c>
      <c r="H11" s="37">
        <f>ROUND('Valutazione CLC IV'!F11*'Valutazione CLC IV'!$G$2+'Valutazione CLC IV'!G11*(1-'Valutazione CLC IV'!$G$2),3)</f>
        <v>0.083</v>
      </c>
      <c r="J11" s="36">
        <f t="shared" si="0"/>
        <v>0</v>
      </c>
    </row>
    <row r="12" spans="1:10" ht="14.25">
      <c r="A12" t="s">
        <v>26</v>
      </c>
      <c r="B12">
        <f>VLOOKUP('Valutazione CLC IV liv.'!$J12,Scale!$B$3:$F$9,2,0)</f>
        <v>0</v>
      </c>
      <c r="C12">
        <f>VLOOKUP('Valutazione CLC IV liv.'!$J12,Scale!$B$3:$F$9,3,0)</f>
        <v>0</v>
      </c>
      <c r="D12">
        <f>VLOOKUP('Valutazione CLC IV liv.'!$J12,Scale!$B$3:$F$9,4,0)</f>
        <v>0</v>
      </c>
      <c r="E12">
        <f>VLOOKUP('Valutazione CLC IV liv.'!$J12,Scale!$B$3:$F$9,5,0)</f>
        <v>0.2</v>
      </c>
      <c r="F12" s="37">
        <f>'Valutazione CLC IV'!C12/(1+'Valutazione CLC IV'!C12-'Valutazione CLC IV'!B12)</f>
        <v>0</v>
      </c>
      <c r="G12" s="37">
        <f>'Valutazione CLC IV'!E12/(1+'Valutazione CLC IV'!E12-'Valutazione CLC IV'!D12)</f>
        <v>0.16666666666666669</v>
      </c>
      <c r="H12" s="37">
        <f>ROUND('Valutazione CLC IV'!F12*'Valutazione CLC IV'!$G$2+'Valutazione CLC IV'!G12*(1-'Valutazione CLC IV'!$G$2),3)</f>
        <v>0.083</v>
      </c>
      <c r="J12" s="36">
        <f t="shared" si="0"/>
        <v>0</v>
      </c>
    </row>
    <row r="13" spans="1:10" ht="14.25">
      <c r="A13" t="s">
        <v>28</v>
      </c>
      <c r="B13">
        <f>VLOOKUP('Valutazione CLC IV liv.'!$J13,Scale!$B$3:$F$9,2,0)</f>
        <v>0</v>
      </c>
      <c r="C13">
        <f>VLOOKUP('Valutazione CLC IV liv.'!$J13,Scale!$B$3:$F$9,3,0)</f>
        <v>0</v>
      </c>
      <c r="D13">
        <f>VLOOKUP('Valutazione CLC IV liv.'!$J13,Scale!$B$3:$F$9,4,0)</f>
        <v>0</v>
      </c>
      <c r="E13">
        <f>VLOOKUP('Valutazione CLC IV liv.'!$J13,Scale!$B$3:$F$9,5,0)</f>
        <v>0.2</v>
      </c>
      <c r="F13" s="37">
        <f>'Valutazione CLC IV'!C13/(1+'Valutazione CLC IV'!C13-'Valutazione CLC IV'!B13)</f>
        <v>0</v>
      </c>
      <c r="G13" s="37">
        <f>'Valutazione CLC IV'!E13/(1+'Valutazione CLC IV'!E13-'Valutazione CLC IV'!D13)</f>
        <v>0.16666666666666669</v>
      </c>
      <c r="H13" s="37">
        <f>ROUND('Valutazione CLC IV'!F13*'Valutazione CLC IV'!$G$2+'Valutazione CLC IV'!G13*(1-'Valutazione CLC IV'!$G$2),3)</f>
        <v>0.083</v>
      </c>
      <c r="J13" s="36">
        <f t="shared" si="0"/>
        <v>0</v>
      </c>
    </row>
    <row r="14" spans="1:10" ht="14.25">
      <c r="A14" t="s">
        <v>30</v>
      </c>
      <c r="B14">
        <f>VLOOKUP('Valutazione CLC IV liv.'!$J14,Scale!$B$3:$F$9,2,0)</f>
        <v>0</v>
      </c>
      <c r="C14">
        <f>VLOOKUP('Valutazione CLC IV liv.'!$J14,Scale!$B$3:$F$9,3,0)</f>
        <v>0</v>
      </c>
      <c r="D14">
        <f>VLOOKUP('Valutazione CLC IV liv.'!$J14,Scale!$B$3:$F$9,4,0)</f>
        <v>0</v>
      </c>
      <c r="E14">
        <f>VLOOKUP('Valutazione CLC IV liv.'!$J14,Scale!$B$3:$F$9,5,0)</f>
        <v>0.2</v>
      </c>
      <c r="F14" s="37">
        <f>'Valutazione CLC IV'!C14/(1+'Valutazione CLC IV'!C14-'Valutazione CLC IV'!B14)</f>
        <v>0</v>
      </c>
      <c r="G14" s="37">
        <f>'Valutazione CLC IV'!E14/(1+'Valutazione CLC IV'!E14-'Valutazione CLC IV'!D14)</f>
        <v>0.16666666666666669</v>
      </c>
      <c r="H14" s="37">
        <f>ROUND('Valutazione CLC IV'!F14*'Valutazione CLC IV'!$G$2+'Valutazione CLC IV'!G14*(1-'Valutazione CLC IV'!$G$2),3)</f>
        <v>0.083</v>
      </c>
      <c r="J14" s="36">
        <f t="shared" si="0"/>
        <v>0</v>
      </c>
    </row>
    <row r="15" spans="1:10" ht="14.25">
      <c r="A15" t="s">
        <v>32</v>
      </c>
      <c r="B15">
        <f>VLOOKUP('Valutazione CLC IV liv.'!$J15,Scale!$B$3:$F$9,2,0)</f>
        <v>0</v>
      </c>
      <c r="C15">
        <f>VLOOKUP('Valutazione CLC IV liv.'!$J15,Scale!$B$3:$F$9,3,0)</f>
        <v>0</v>
      </c>
      <c r="D15">
        <f>VLOOKUP('Valutazione CLC IV liv.'!$J15,Scale!$B$3:$F$9,4,0)</f>
        <v>0</v>
      </c>
      <c r="E15">
        <f>VLOOKUP('Valutazione CLC IV liv.'!$J15,Scale!$B$3:$F$9,5,0)</f>
        <v>0.2</v>
      </c>
      <c r="F15" s="37">
        <f>'Valutazione CLC IV'!C15/(1+'Valutazione CLC IV'!C15-'Valutazione CLC IV'!B15)</f>
        <v>0</v>
      </c>
      <c r="G15" s="37">
        <f>'Valutazione CLC IV'!E15/(1+'Valutazione CLC IV'!E15-'Valutazione CLC IV'!D15)</f>
        <v>0.16666666666666669</v>
      </c>
      <c r="H15" s="37">
        <f>ROUND('Valutazione CLC IV'!F15*'Valutazione CLC IV'!$G$2+'Valutazione CLC IV'!G15*(1-'Valutazione CLC IV'!$G$2),3)</f>
        <v>0.083</v>
      </c>
      <c r="J15" s="36">
        <f t="shared" si="0"/>
        <v>0</v>
      </c>
    </row>
    <row r="16" spans="1:10" ht="14.25">
      <c r="A16" t="s">
        <v>34</v>
      </c>
      <c r="B16">
        <f>VLOOKUP('Valutazione CLC IV liv.'!$J16,Scale!$B$3:$F$9,2,0)</f>
        <v>0</v>
      </c>
      <c r="C16">
        <f>VLOOKUP('Valutazione CLC IV liv.'!$J16,Scale!$B$3:$F$9,3,0)</f>
        <v>0</v>
      </c>
      <c r="D16">
        <f>VLOOKUP('Valutazione CLC IV liv.'!$J16,Scale!$B$3:$F$9,4,0)</f>
        <v>0</v>
      </c>
      <c r="E16">
        <f>VLOOKUP('Valutazione CLC IV liv.'!$J16,Scale!$B$3:$F$9,5,0)</f>
        <v>0.2</v>
      </c>
      <c r="F16" s="37">
        <f>'Valutazione CLC IV'!C16/(1+'Valutazione CLC IV'!C16-'Valutazione CLC IV'!B16)</f>
        <v>0</v>
      </c>
      <c r="G16" s="37">
        <f>'Valutazione CLC IV'!E16/(1+'Valutazione CLC IV'!E16-'Valutazione CLC IV'!D16)</f>
        <v>0.16666666666666669</v>
      </c>
      <c r="H16" s="37">
        <f>ROUND('Valutazione CLC IV'!F16*'Valutazione CLC IV'!$G$2+'Valutazione CLC IV'!G16*(1-'Valutazione CLC IV'!$G$2),3)</f>
        <v>0.083</v>
      </c>
      <c r="J16" s="36">
        <f t="shared" si="0"/>
        <v>0</v>
      </c>
    </row>
    <row r="17" spans="1:10" ht="14.25">
      <c r="A17" t="s">
        <v>36</v>
      </c>
      <c r="B17">
        <f>VLOOKUP('Valutazione CLC IV liv.'!$J17,Scale!$B$3:$F$9,2,0)</f>
        <v>0</v>
      </c>
      <c r="C17">
        <f>VLOOKUP('Valutazione CLC IV liv.'!$J17,Scale!$B$3:$F$9,3,0)</f>
        <v>0</v>
      </c>
      <c r="D17">
        <f>VLOOKUP('Valutazione CLC IV liv.'!$J17,Scale!$B$3:$F$9,4,0)</f>
        <v>0</v>
      </c>
      <c r="E17">
        <f>VLOOKUP('Valutazione CLC IV liv.'!$J17,Scale!$B$3:$F$9,5,0)</f>
        <v>0.2</v>
      </c>
      <c r="F17" s="37">
        <f>'Valutazione CLC IV'!C17/(1+'Valutazione CLC IV'!C17-'Valutazione CLC IV'!B17)</f>
        <v>0</v>
      </c>
      <c r="G17" s="37">
        <f>'Valutazione CLC IV'!E17/(1+'Valutazione CLC IV'!E17-'Valutazione CLC IV'!D17)</f>
        <v>0.16666666666666669</v>
      </c>
      <c r="H17" s="37">
        <f>ROUND('Valutazione CLC IV'!F17*'Valutazione CLC IV'!$G$2+'Valutazione CLC IV'!G17*(1-'Valutazione CLC IV'!$G$2),3)</f>
        <v>0.083</v>
      </c>
      <c r="J17" s="36">
        <f t="shared" si="0"/>
        <v>0</v>
      </c>
    </row>
    <row r="18" spans="1:10" ht="14.25">
      <c r="A18" t="s">
        <v>38</v>
      </c>
      <c r="B18">
        <f>VLOOKUP('Valutazione CLC IV liv.'!$J18,Scale!$B$3:$F$9,2,0)</f>
        <v>0</v>
      </c>
      <c r="C18">
        <f>VLOOKUP('Valutazione CLC IV liv.'!$J18,Scale!$B$3:$F$9,3,0)</f>
        <v>0</v>
      </c>
      <c r="D18">
        <f>VLOOKUP('Valutazione CLC IV liv.'!$J18,Scale!$B$3:$F$9,4,0)</f>
        <v>0</v>
      </c>
      <c r="E18">
        <f>VLOOKUP('Valutazione CLC IV liv.'!$J18,Scale!$B$3:$F$9,5,0)</f>
        <v>0.2</v>
      </c>
      <c r="F18" s="37">
        <f>'Valutazione CLC IV'!C18/(1+'Valutazione CLC IV'!C18-'Valutazione CLC IV'!B18)</f>
        <v>0</v>
      </c>
      <c r="G18" s="37">
        <f>'Valutazione CLC IV'!E18/(1+'Valutazione CLC IV'!E18-'Valutazione CLC IV'!D18)</f>
        <v>0.16666666666666669</v>
      </c>
      <c r="H18" s="37">
        <f>ROUND('Valutazione CLC IV'!F18*'Valutazione CLC IV'!$G$2+'Valutazione CLC IV'!G18*(1-'Valutazione CLC IV'!$G$2),3)</f>
        <v>0.083</v>
      </c>
      <c r="J18" s="36">
        <f t="shared" si="0"/>
        <v>0</v>
      </c>
    </row>
    <row r="19" spans="1:10" ht="14.25">
      <c r="A19" t="s">
        <v>40</v>
      </c>
      <c r="B19">
        <f>VLOOKUP('Valutazione CLC IV liv.'!$J19,Scale!$B$3:$F$9,2,0)</f>
        <v>0</v>
      </c>
      <c r="C19">
        <f>VLOOKUP('Valutazione CLC IV liv.'!$J19,Scale!$B$3:$F$9,3,0)</f>
        <v>0</v>
      </c>
      <c r="D19">
        <f>VLOOKUP('Valutazione CLC IV liv.'!$J19,Scale!$B$3:$F$9,4,0)</f>
        <v>0</v>
      </c>
      <c r="E19">
        <f>VLOOKUP('Valutazione CLC IV liv.'!$J19,Scale!$B$3:$F$9,5,0)</f>
        <v>0.2</v>
      </c>
      <c r="F19" s="37">
        <f>'Valutazione CLC IV'!C19/(1+'Valutazione CLC IV'!C19-'Valutazione CLC IV'!B19)</f>
        <v>0</v>
      </c>
      <c r="G19" s="37">
        <f>'Valutazione CLC IV'!E19/(1+'Valutazione CLC IV'!E19-'Valutazione CLC IV'!D19)</f>
        <v>0.16666666666666669</v>
      </c>
      <c r="H19" s="37">
        <f>ROUND('Valutazione CLC IV'!F19*'Valutazione CLC IV'!$G$2+'Valutazione CLC IV'!G19*(1-'Valutazione CLC IV'!$G$2),3)</f>
        <v>0.083</v>
      </c>
      <c r="J19" s="36">
        <f t="shared" si="0"/>
        <v>0</v>
      </c>
    </row>
    <row r="20" spans="1:10" ht="14.25">
      <c r="A20" t="s">
        <v>42</v>
      </c>
      <c r="B20">
        <f>VLOOKUP('Valutazione CLC IV liv.'!$J20,Scale!$B$3:$F$9,2,0)</f>
        <v>0</v>
      </c>
      <c r="C20">
        <f>VLOOKUP('Valutazione CLC IV liv.'!$J20,Scale!$B$3:$F$9,3,0)</f>
        <v>0</v>
      </c>
      <c r="D20">
        <f>VLOOKUP('Valutazione CLC IV liv.'!$J20,Scale!$B$3:$F$9,4,0)</f>
        <v>0</v>
      </c>
      <c r="E20">
        <f>VLOOKUP('Valutazione CLC IV liv.'!$J20,Scale!$B$3:$F$9,5,0)</f>
        <v>0.2</v>
      </c>
      <c r="F20" s="37">
        <f>'Valutazione CLC IV'!C20/(1+'Valutazione CLC IV'!C20-'Valutazione CLC IV'!B20)</f>
        <v>0</v>
      </c>
      <c r="G20" s="37">
        <f>'Valutazione CLC IV'!E20/(1+'Valutazione CLC IV'!E20-'Valutazione CLC IV'!D20)</f>
        <v>0.16666666666666669</v>
      </c>
      <c r="H20" s="37">
        <f>ROUND('Valutazione CLC IV'!F20*'Valutazione CLC IV'!$G$2+'Valutazione CLC IV'!G20*(1-'Valutazione CLC IV'!$G$2),3)</f>
        <v>0.083</v>
      </c>
      <c r="J20" s="36">
        <f t="shared" si="0"/>
        <v>0</v>
      </c>
    </row>
    <row r="21" spans="1:10" ht="14.25">
      <c r="A21" t="s">
        <v>44</v>
      </c>
      <c r="B21">
        <f>VLOOKUP('Valutazione CLC IV liv.'!$J21,Scale!$B$3:$F$9,2,0)</f>
        <v>0</v>
      </c>
      <c r="C21">
        <f>VLOOKUP('Valutazione CLC IV liv.'!$J21,Scale!$B$3:$F$9,3,0)</f>
        <v>0</v>
      </c>
      <c r="D21">
        <f>VLOOKUP('Valutazione CLC IV liv.'!$J21,Scale!$B$3:$F$9,4,0)</f>
        <v>0</v>
      </c>
      <c r="E21">
        <f>VLOOKUP('Valutazione CLC IV liv.'!$J21,Scale!$B$3:$F$9,5,0)</f>
        <v>0.2</v>
      </c>
      <c r="F21" s="37">
        <f>'Valutazione CLC IV'!C21/(1+'Valutazione CLC IV'!C21-'Valutazione CLC IV'!B21)</f>
        <v>0</v>
      </c>
      <c r="G21" s="37">
        <f>'Valutazione CLC IV'!E21/(1+'Valutazione CLC IV'!E21-'Valutazione CLC IV'!D21)</f>
        <v>0.16666666666666669</v>
      </c>
      <c r="H21" s="37">
        <f>ROUND('Valutazione CLC IV'!F21*'Valutazione CLC IV'!$G$2+'Valutazione CLC IV'!G21*(1-'Valutazione CLC IV'!$G$2),3)</f>
        <v>0.083</v>
      </c>
      <c r="J21" s="36">
        <f t="shared" si="0"/>
        <v>0</v>
      </c>
    </row>
    <row r="22" spans="1:10" ht="14.25">
      <c r="A22" t="s">
        <v>46</v>
      </c>
      <c r="B22">
        <f>VLOOKUP('Valutazione CLC IV liv.'!$J22,Scale!$B$3:$F$9,2,0)</f>
        <v>0.1</v>
      </c>
      <c r="C22">
        <f>VLOOKUP('Valutazione CLC IV liv.'!$J22,Scale!$B$3:$F$9,3,0)</f>
        <v>0.2</v>
      </c>
      <c r="D22">
        <f>VLOOKUP('Valutazione CLC IV liv.'!$J22,Scale!$B$3:$F$9,4,0)</f>
        <v>0.2</v>
      </c>
      <c r="E22">
        <f>VLOOKUP('Valutazione CLC IV liv.'!$J22,Scale!$B$3:$F$9,5,0)</f>
        <v>0.30000000000000004</v>
      </c>
      <c r="F22" s="37">
        <f>'Valutazione CLC IV'!C22/(1+'Valutazione CLC IV'!C22-'Valutazione CLC IV'!B22)</f>
        <v>0.18181818181818185</v>
      </c>
      <c r="G22" s="37">
        <f>'Valutazione CLC IV'!E22/(1+'Valutazione CLC IV'!E22-'Valutazione CLC IV'!D22)</f>
        <v>0.27272727272727276</v>
      </c>
      <c r="H22" s="37">
        <f>ROUND('Valutazione CLC IV'!F22*'Valutazione CLC IV'!$G$2+'Valutazione CLC IV'!G22*(1-'Valutazione CLC IV'!$G$2),3)</f>
        <v>0.227</v>
      </c>
      <c r="J22" s="36">
        <f t="shared" si="0"/>
        <v>0</v>
      </c>
    </row>
    <row r="23" spans="1:10" ht="14.25">
      <c r="A23" t="s">
        <v>48</v>
      </c>
      <c r="B23">
        <f>VLOOKUP('Valutazione CLC IV liv.'!$J23,Scale!$B$3:$F$9,2,0)</f>
        <v>0.2</v>
      </c>
      <c r="C23">
        <f>VLOOKUP('Valutazione CLC IV liv.'!$J23,Scale!$B$3:$F$9,3,0)</f>
        <v>0.30000000000000004</v>
      </c>
      <c r="D23">
        <f>VLOOKUP('Valutazione CLC IV liv.'!$J23,Scale!$B$3:$F$9,4,0)</f>
        <v>0.4</v>
      </c>
      <c r="E23">
        <f>VLOOKUP('Valutazione CLC IV liv.'!$J23,Scale!$B$3:$F$9,5,0)</f>
        <v>0.5</v>
      </c>
      <c r="F23" s="37">
        <f>'Valutazione CLC IV'!C23/(1+'Valutazione CLC IV'!C23-'Valutazione CLC IV'!B23)</f>
        <v>0.27272727272727276</v>
      </c>
      <c r="G23" s="37">
        <f>'Valutazione CLC IV'!E23/(1+'Valutazione CLC IV'!E23-'Valutazione CLC IV'!D23)</f>
        <v>0.45454545454545453</v>
      </c>
      <c r="H23" s="37">
        <f>ROUND('Valutazione CLC IV'!F23*'Valutazione CLC IV'!$G$2+'Valutazione CLC IV'!G23*(1-'Valutazione CLC IV'!$G$2),3)</f>
        <v>0.364</v>
      </c>
      <c r="J23" s="36">
        <f t="shared" si="0"/>
        <v>0</v>
      </c>
    </row>
    <row r="24" spans="1:10" ht="14.25">
      <c r="A24" t="s">
        <v>50</v>
      </c>
      <c r="B24">
        <f>VLOOKUP('Valutazione CLC IV liv.'!$J24,Scale!$B$3:$F$9,2,0)</f>
        <v>0.2</v>
      </c>
      <c r="C24">
        <f>VLOOKUP('Valutazione CLC IV liv.'!$J24,Scale!$B$3:$F$9,3,0)</f>
        <v>0.30000000000000004</v>
      </c>
      <c r="D24">
        <f>VLOOKUP('Valutazione CLC IV liv.'!$J24,Scale!$B$3:$F$9,4,0)</f>
        <v>0.4</v>
      </c>
      <c r="E24">
        <f>VLOOKUP('Valutazione CLC IV liv.'!$J24,Scale!$B$3:$F$9,5,0)</f>
        <v>0.5</v>
      </c>
      <c r="F24" s="37">
        <f>'Valutazione CLC IV'!C24/(1+'Valutazione CLC IV'!C24-'Valutazione CLC IV'!B24)</f>
        <v>0.27272727272727276</v>
      </c>
      <c r="G24" s="37">
        <f>'Valutazione CLC IV'!E24/(1+'Valutazione CLC IV'!E24-'Valutazione CLC IV'!D24)</f>
        <v>0.45454545454545453</v>
      </c>
      <c r="H24" s="37">
        <f>ROUND('Valutazione CLC IV'!F24*'Valutazione CLC IV'!$G$2+'Valutazione CLC IV'!G24*(1-'Valutazione CLC IV'!$G$2),3)</f>
        <v>0.364</v>
      </c>
      <c r="J24" s="36">
        <f t="shared" si="0"/>
        <v>0</v>
      </c>
    </row>
    <row r="25" spans="1:10" ht="14.25">
      <c r="A25" t="s">
        <v>52</v>
      </c>
      <c r="B25">
        <f>VLOOKUP('Valutazione CLC IV liv.'!$J25,Scale!$B$3:$F$9,2,0)</f>
        <v>0.2</v>
      </c>
      <c r="C25">
        <f>VLOOKUP('Valutazione CLC IV liv.'!$J25,Scale!$B$3:$F$9,3,0)</f>
        <v>0.30000000000000004</v>
      </c>
      <c r="D25">
        <f>VLOOKUP('Valutazione CLC IV liv.'!$J25,Scale!$B$3:$F$9,4,0)</f>
        <v>0.4</v>
      </c>
      <c r="E25">
        <f>VLOOKUP('Valutazione CLC IV liv.'!$J25,Scale!$B$3:$F$9,5,0)</f>
        <v>0.5</v>
      </c>
      <c r="F25" s="37">
        <f>'Valutazione CLC IV'!C25/(1+'Valutazione CLC IV'!C25-'Valutazione CLC IV'!B25)</f>
        <v>0.27272727272727276</v>
      </c>
      <c r="G25" s="37">
        <f>'Valutazione CLC IV'!E25/(1+'Valutazione CLC IV'!E25-'Valutazione CLC IV'!D25)</f>
        <v>0.45454545454545453</v>
      </c>
      <c r="H25" s="37">
        <f>ROUND('Valutazione CLC IV'!F25*'Valutazione CLC IV'!$G$2+'Valutazione CLC IV'!G25*(1-'Valutazione CLC IV'!$G$2),3)</f>
        <v>0.364</v>
      </c>
      <c r="J25" s="36">
        <f t="shared" si="0"/>
        <v>0</v>
      </c>
    </row>
    <row r="26" spans="1:10" ht="14.25">
      <c r="A26" t="s">
        <v>54</v>
      </c>
      <c r="B26">
        <f>VLOOKUP('Valutazione CLC IV liv.'!$J26,Scale!$B$3:$F$9,2,0)</f>
        <v>0.2</v>
      </c>
      <c r="C26">
        <f>VLOOKUP('Valutazione CLC IV liv.'!$J26,Scale!$B$3:$F$9,3,0)</f>
        <v>0.30000000000000004</v>
      </c>
      <c r="D26">
        <f>VLOOKUP('Valutazione CLC IV liv.'!$J26,Scale!$B$3:$F$9,4,0)</f>
        <v>0.4</v>
      </c>
      <c r="E26">
        <f>VLOOKUP('Valutazione CLC IV liv.'!$J26,Scale!$B$3:$F$9,5,0)</f>
        <v>0.5</v>
      </c>
      <c r="F26" s="37">
        <f>'Valutazione CLC IV'!C26/(1+'Valutazione CLC IV'!C26-'Valutazione CLC IV'!B26)</f>
        <v>0.27272727272727276</v>
      </c>
      <c r="G26" s="37">
        <f>'Valutazione CLC IV'!E26/(1+'Valutazione CLC IV'!E26-'Valutazione CLC IV'!D26)</f>
        <v>0.45454545454545453</v>
      </c>
      <c r="H26" s="37">
        <f>ROUND('Valutazione CLC IV'!F26*'Valutazione CLC IV'!$G$2+'Valutazione CLC IV'!G26*(1-'Valutazione CLC IV'!$G$2),3)</f>
        <v>0.364</v>
      </c>
      <c r="J26" s="36">
        <f t="shared" si="0"/>
        <v>0</v>
      </c>
    </row>
    <row r="27" spans="1:10" ht="14.25">
      <c r="A27" t="s">
        <v>56</v>
      </c>
      <c r="B27">
        <f>VLOOKUP('Valutazione CLC IV liv.'!$J27,Scale!$B$3:$F$9,2,0)</f>
        <v>0.4</v>
      </c>
      <c r="C27">
        <f>VLOOKUP('Valutazione CLC IV liv.'!$J27,Scale!$B$3:$F$9,3,0)</f>
        <v>0.5</v>
      </c>
      <c r="D27">
        <f>VLOOKUP('Valutazione CLC IV liv.'!$J27,Scale!$B$3:$F$9,4,0)</f>
        <v>0.5</v>
      </c>
      <c r="E27">
        <f>VLOOKUP('Valutazione CLC IV liv.'!$J27,Scale!$B$3:$F$9,5,0)</f>
        <v>0.6000000000000001</v>
      </c>
      <c r="F27" s="37">
        <f>'Valutazione CLC IV'!C27/(1+'Valutazione CLC IV'!C27-'Valutazione CLC IV'!B27)</f>
        <v>0.45454545454545453</v>
      </c>
      <c r="G27" s="37">
        <f>'Valutazione CLC IV'!E27/(1+'Valutazione CLC IV'!E27-'Valutazione CLC IV'!D27)</f>
        <v>0.5454545454545455</v>
      </c>
      <c r="H27" s="37">
        <f>ROUND('Valutazione CLC IV'!F27*'Valutazione CLC IV'!$G$2+'Valutazione CLC IV'!G27*(1-'Valutazione CLC IV'!$G$2),3)</f>
        <v>0.5</v>
      </c>
      <c r="J27" s="36">
        <f t="shared" si="0"/>
        <v>0</v>
      </c>
    </row>
    <row r="28" spans="1:10" ht="14.25">
      <c r="A28" t="s">
        <v>58</v>
      </c>
      <c r="B28">
        <f>VLOOKUP('Valutazione CLC IV liv.'!$J28,Scale!$B$3:$F$9,2,0)</f>
        <v>0.2</v>
      </c>
      <c r="C28">
        <f>VLOOKUP('Valutazione CLC IV liv.'!$J28,Scale!$B$3:$F$9,3,0)</f>
        <v>0.30000000000000004</v>
      </c>
      <c r="D28">
        <f>VLOOKUP('Valutazione CLC IV liv.'!$J28,Scale!$B$3:$F$9,4,0)</f>
        <v>0.4</v>
      </c>
      <c r="E28">
        <f>VLOOKUP('Valutazione CLC IV liv.'!$J28,Scale!$B$3:$F$9,5,0)</f>
        <v>0.5</v>
      </c>
      <c r="F28" s="37">
        <f>'Valutazione CLC IV'!C28/(1+'Valutazione CLC IV'!C28-'Valutazione CLC IV'!B28)</f>
        <v>0.27272727272727276</v>
      </c>
      <c r="G28" s="37">
        <f>'Valutazione CLC IV'!E28/(1+'Valutazione CLC IV'!E28-'Valutazione CLC IV'!D28)</f>
        <v>0.45454545454545453</v>
      </c>
      <c r="H28" s="37">
        <f>ROUND('Valutazione CLC IV'!F28*'Valutazione CLC IV'!$G$2+'Valutazione CLC IV'!G28*(1-'Valutazione CLC IV'!$G$2),3)</f>
        <v>0.364</v>
      </c>
      <c r="J28" s="36">
        <f t="shared" si="0"/>
        <v>0</v>
      </c>
    </row>
    <row r="29" spans="1:10" ht="14.25">
      <c r="A29" t="s">
        <v>60</v>
      </c>
      <c r="B29">
        <f>VLOOKUP('Valutazione CLC IV liv.'!$J29,Scale!$B$3:$F$9,2,0)</f>
        <v>0.4</v>
      </c>
      <c r="C29">
        <f>VLOOKUP('Valutazione CLC IV liv.'!$J29,Scale!$B$3:$F$9,3,0)</f>
        <v>0.5</v>
      </c>
      <c r="D29">
        <f>VLOOKUP('Valutazione CLC IV liv.'!$J29,Scale!$B$3:$F$9,4,0)</f>
        <v>0.5</v>
      </c>
      <c r="E29">
        <f>VLOOKUP('Valutazione CLC IV liv.'!$J29,Scale!$B$3:$F$9,5,0)</f>
        <v>0.6000000000000001</v>
      </c>
      <c r="F29" s="37">
        <f>'Valutazione CLC IV'!C29/(1+'Valutazione CLC IV'!C29-'Valutazione CLC IV'!B29)</f>
        <v>0.45454545454545453</v>
      </c>
      <c r="G29" s="37">
        <f>'Valutazione CLC IV'!E29/(1+'Valutazione CLC IV'!E29-'Valutazione CLC IV'!D29)</f>
        <v>0.5454545454545455</v>
      </c>
      <c r="H29" s="37">
        <f>ROUND('Valutazione CLC IV'!F29*'Valutazione CLC IV'!$G$2+'Valutazione CLC IV'!G29*(1-'Valutazione CLC IV'!$G$2),3)</f>
        <v>0.5</v>
      </c>
      <c r="J29" s="36">
        <f t="shared" si="0"/>
        <v>0</v>
      </c>
    </row>
    <row r="30" spans="1:10" ht="14.25">
      <c r="A30" t="s">
        <v>62</v>
      </c>
      <c r="B30">
        <f>VLOOKUP('Valutazione CLC IV liv.'!$J30,Scale!$B$3:$F$9,2,0)</f>
        <v>0.5</v>
      </c>
      <c r="C30">
        <f>VLOOKUP('Valutazione CLC IV liv.'!$J30,Scale!$B$3:$F$9,3,0)</f>
        <v>0.6000000000000001</v>
      </c>
      <c r="D30">
        <f>VLOOKUP('Valutazione CLC IV liv.'!$J30,Scale!$B$3:$F$9,4,0)</f>
        <v>0.7000000000000001</v>
      </c>
      <c r="E30">
        <f>VLOOKUP('Valutazione CLC IV liv.'!$J30,Scale!$B$3:$F$9,5,0)</f>
        <v>0.8</v>
      </c>
      <c r="F30" s="37">
        <f>'Valutazione CLC IV'!C30/(1+'Valutazione CLC IV'!C30-'Valutazione CLC IV'!B30)</f>
        <v>0.5454545454545455</v>
      </c>
      <c r="G30" s="37">
        <f>'Valutazione CLC IV'!E30/(1+'Valutazione CLC IV'!E30-'Valutazione CLC IV'!D30)</f>
        <v>0.7272727272727273</v>
      </c>
      <c r="H30" s="37">
        <f>ROUND('Valutazione CLC IV'!F30*'Valutazione CLC IV'!$G$2+'Valutazione CLC IV'!G30*(1-'Valutazione CLC IV'!$G$2),3)</f>
        <v>0.636</v>
      </c>
      <c r="J30" s="36">
        <f t="shared" si="0"/>
        <v>0</v>
      </c>
    </row>
    <row r="31" spans="1:10" ht="14.25">
      <c r="A31" t="s">
        <v>64</v>
      </c>
      <c r="B31">
        <f>VLOOKUP('Valutazione CLC IV liv.'!$J31,Scale!$B$3:$F$9,2,0)</f>
        <v>0.8</v>
      </c>
      <c r="C31">
        <f>VLOOKUP('Valutazione CLC IV liv.'!$J31,Scale!$B$3:$F$9,3,0)</f>
        <v>1</v>
      </c>
      <c r="D31">
        <f>VLOOKUP('Valutazione CLC IV liv.'!$J31,Scale!$B$3:$F$9,4,0)</f>
        <v>1</v>
      </c>
      <c r="E31">
        <f>VLOOKUP('Valutazione CLC IV liv.'!$J31,Scale!$B$3:$F$9,5,0)</f>
        <v>1</v>
      </c>
      <c r="F31" s="37">
        <f>'Valutazione CLC IV'!C31/(1+'Valutazione CLC IV'!C31-'Valutazione CLC IV'!B31)</f>
        <v>0.8333333333333334</v>
      </c>
      <c r="G31" s="37">
        <f>'Valutazione CLC IV'!E31/(1+'Valutazione CLC IV'!E31-'Valutazione CLC IV'!D31)</f>
        <v>1</v>
      </c>
      <c r="H31" s="37">
        <f>ROUND('Valutazione CLC IV'!F31*'Valutazione CLC IV'!$G$2+'Valutazione CLC IV'!G31*(1-'Valutazione CLC IV'!$G$2),3)</f>
        <v>0.917</v>
      </c>
      <c r="J31" s="36">
        <f t="shared" si="0"/>
        <v>0</v>
      </c>
    </row>
    <row r="32" spans="1:10" ht="14.25">
      <c r="A32" t="s">
        <v>66</v>
      </c>
      <c r="B32">
        <f>VLOOKUP('Valutazione CLC IV liv.'!$J32,Scale!$B$3:$F$9,2,0)</f>
        <v>0.2</v>
      </c>
      <c r="C32">
        <f>VLOOKUP('Valutazione CLC IV liv.'!$J32,Scale!$B$3:$F$9,3,0)</f>
        <v>0.30000000000000004</v>
      </c>
      <c r="D32">
        <f>VLOOKUP('Valutazione CLC IV liv.'!$J32,Scale!$B$3:$F$9,4,0)</f>
        <v>0.4</v>
      </c>
      <c r="E32">
        <f>VLOOKUP('Valutazione CLC IV liv.'!$J32,Scale!$B$3:$F$9,5,0)</f>
        <v>0.5</v>
      </c>
      <c r="F32" s="37">
        <f>'Valutazione CLC IV'!C32/(1+'Valutazione CLC IV'!C32-'Valutazione CLC IV'!B32)</f>
        <v>0.27272727272727276</v>
      </c>
      <c r="G32" s="37">
        <f>'Valutazione CLC IV'!E32/(1+'Valutazione CLC IV'!E32-'Valutazione CLC IV'!D32)</f>
        <v>0.45454545454545453</v>
      </c>
      <c r="H32" s="37">
        <f>ROUND('Valutazione CLC IV'!F32*'Valutazione CLC IV'!$G$2+'Valutazione CLC IV'!G32*(1-'Valutazione CLC IV'!$G$2),3)</f>
        <v>0.364</v>
      </c>
      <c r="J32" s="36">
        <f t="shared" si="0"/>
        <v>0</v>
      </c>
    </row>
    <row r="33" spans="1:10" ht="14.25">
      <c r="A33" t="s">
        <v>68</v>
      </c>
      <c r="B33">
        <f>VLOOKUP('Valutazione CLC IV liv.'!$J33,Scale!$B$3:$F$9,2,0)</f>
        <v>0.2</v>
      </c>
      <c r="C33">
        <f>VLOOKUP('Valutazione CLC IV liv.'!$J33,Scale!$B$3:$F$9,3,0)</f>
        <v>0.30000000000000004</v>
      </c>
      <c r="D33">
        <f>VLOOKUP('Valutazione CLC IV liv.'!$J33,Scale!$B$3:$F$9,4,0)</f>
        <v>0.4</v>
      </c>
      <c r="E33">
        <f>VLOOKUP('Valutazione CLC IV liv.'!$J33,Scale!$B$3:$F$9,5,0)</f>
        <v>0.5</v>
      </c>
      <c r="F33" s="37">
        <f>'Valutazione CLC IV'!C33/(1+'Valutazione CLC IV'!C33-'Valutazione CLC IV'!B33)</f>
        <v>0.27272727272727276</v>
      </c>
      <c r="G33" s="37">
        <f>'Valutazione CLC IV'!E33/(1+'Valutazione CLC IV'!E33-'Valutazione CLC IV'!D33)</f>
        <v>0.45454545454545453</v>
      </c>
      <c r="H33" s="37">
        <f>ROUND('Valutazione CLC IV'!F33*'Valutazione CLC IV'!$G$2+'Valutazione CLC IV'!G33*(1-'Valutazione CLC IV'!$G$2),3)</f>
        <v>0.364</v>
      </c>
      <c r="J33" s="36">
        <f t="shared" si="0"/>
        <v>0</v>
      </c>
    </row>
    <row r="34" spans="1:10" ht="14.25">
      <c r="A34" t="s">
        <v>70</v>
      </c>
      <c r="B34">
        <f>VLOOKUP('Valutazione CLC IV liv.'!$J34,Scale!$B$3:$F$9,2,0)</f>
        <v>0.5</v>
      </c>
      <c r="C34">
        <f>VLOOKUP('Valutazione CLC IV liv.'!$J34,Scale!$B$3:$F$9,3,0)</f>
        <v>0.6000000000000001</v>
      </c>
      <c r="D34">
        <f>VLOOKUP('Valutazione CLC IV liv.'!$J34,Scale!$B$3:$F$9,4,0)</f>
        <v>0.7000000000000001</v>
      </c>
      <c r="E34">
        <f>VLOOKUP('Valutazione CLC IV liv.'!$J34,Scale!$B$3:$F$9,5,0)</f>
        <v>0.8</v>
      </c>
      <c r="F34" s="37">
        <f>'Valutazione CLC IV'!C34/(1+'Valutazione CLC IV'!C34-'Valutazione CLC IV'!B34)</f>
        <v>0.5454545454545455</v>
      </c>
      <c r="G34" s="37">
        <f>'Valutazione CLC IV'!E34/(1+'Valutazione CLC IV'!E34-'Valutazione CLC IV'!D34)</f>
        <v>0.7272727272727273</v>
      </c>
      <c r="H34" s="37">
        <f>ROUND('Valutazione CLC IV'!F34*'Valutazione CLC IV'!$G$2+'Valutazione CLC IV'!G34*(1-'Valutazione CLC IV'!$G$2),3)</f>
        <v>0.636</v>
      </c>
      <c r="J34" s="36">
        <f t="shared" si="0"/>
        <v>0</v>
      </c>
    </row>
    <row r="35" spans="1:10" ht="14.25">
      <c r="A35" t="s">
        <v>72</v>
      </c>
      <c r="B35">
        <f>VLOOKUP('Valutazione CLC IV liv.'!$J35,Scale!$B$3:$F$9,2,0)</f>
        <v>0.7000000000000001</v>
      </c>
      <c r="C35">
        <f>VLOOKUP('Valutazione CLC IV liv.'!$J35,Scale!$B$3:$F$9,3,0)</f>
        <v>0.8</v>
      </c>
      <c r="D35">
        <f>VLOOKUP('Valutazione CLC IV liv.'!$J35,Scale!$B$3:$F$9,4,0)</f>
        <v>0.8</v>
      </c>
      <c r="E35">
        <f>VLOOKUP('Valutazione CLC IV liv.'!$J35,Scale!$B$3:$F$9,5,0)</f>
        <v>0.9</v>
      </c>
      <c r="F35" s="37">
        <f>'Valutazione CLC IV'!C35/(1+'Valutazione CLC IV'!C35-'Valutazione CLC IV'!B35)</f>
        <v>0.7272727272727273</v>
      </c>
      <c r="G35" s="37">
        <f>'Valutazione CLC IV'!E35/(1+'Valutazione CLC IV'!E35-'Valutazione CLC IV'!D35)</f>
        <v>0.8181818181818183</v>
      </c>
      <c r="H35" s="37">
        <f>ROUND('Valutazione CLC IV'!F35*'Valutazione CLC IV'!$G$2+'Valutazione CLC IV'!G35*(1-'Valutazione CLC IV'!$G$2),3)</f>
        <v>0.773</v>
      </c>
      <c r="J35" s="36">
        <f t="shared" si="0"/>
        <v>0</v>
      </c>
    </row>
    <row r="36" spans="1:10" ht="14.25">
      <c r="A36" t="s">
        <v>74</v>
      </c>
      <c r="B36">
        <f>VLOOKUP('Valutazione CLC IV liv.'!$J36,Scale!$B$3:$F$9,2,0)</f>
        <v>0.8</v>
      </c>
      <c r="C36">
        <f>VLOOKUP('Valutazione CLC IV liv.'!$J36,Scale!$B$3:$F$9,3,0)</f>
        <v>1</v>
      </c>
      <c r="D36">
        <f>VLOOKUP('Valutazione CLC IV liv.'!$J36,Scale!$B$3:$F$9,4,0)</f>
        <v>1</v>
      </c>
      <c r="E36">
        <f>VLOOKUP('Valutazione CLC IV liv.'!$J36,Scale!$B$3:$F$9,5,0)</f>
        <v>1</v>
      </c>
      <c r="F36" s="37">
        <f>'Valutazione CLC IV'!C36/(1+'Valutazione CLC IV'!C36-'Valutazione CLC IV'!B36)</f>
        <v>0.8333333333333334</v>
      </c>
      <c r="G36" s="37">
        <f>'Valutazione CLC IV'!E36/(1+'Valutazione CLC IV'!E36-'Valutazione CLC IV'!D36)</f>
        <v>1</v>
      </c>
      <c r="H36" s="37">
        <f>ROUND('Valutazione CLC IV'!F36*'Valutazione CLC IV'!$G$2+'Valutazione CLC IV'!G36*(1-'Valutazione CLC IV'!$G$2),3)</f>
        <v>0.917</v>
      </c>
      <c r="J36" s="36">
        <f t="shared" si="0"/>
        <v>0</v>
      </c>
    </row>
    <row r="37" spans="1:10" ht="14.25">
      <c r="A37" t="s">
        <v>76</v>
      </c>
      <c r="B37">
        <f>VLOOKUP('Valutazione CLC IV liv.'!$J37,Scale!$B$3:$F$9,2,0)</f>
        <v>0.5</v>
      </c>
      <c r="C37">
        <f>VLOOKUP('Valutazione CLC IV liv.'!$J37,Scale!$B$3:$F$9,3,0)</f>
        <v>0.6000000000000001</v>
      </c>
      <c r="D37">
        <f>VLOOKUP('Valutazione CLC IV liv.'!$J37,Scale!$B$3:$F$9,4,0)</f>
        <v>0.7000000000000001</v>
      </c>
      <c r="E37">
        <f>VLOOKUP('Valutazione CLC IV liv.'!$J37,Scale!$B$3:$F$9,5,0)</f>
        <v>0.8</v>
      </c>
      <c r="F37" s="37">
        <f>'Valutazione CLC IV'!C37/(1+'Valutazione CLC IV'!C37-'Valutazione CLC IV'!B37)</f>
        <v>0.5454545454545455</v>
      </c>
      <c r="G37" s="37">
        <f>'Valutazione CLC IV'!E37/(1+'Valutazione CLC IV'!E37-'Valutazione CLC IV'!D37)</f>
        <v>0.7272727272727273</v>
      </c>
      <c r="H37" s="37">
        <f>ROUND('Valutazione CLC IV'!F37*'Valutazione CLC IV'!$G$2+'Valutazione CLC IV'!G37*(1-'Valutazione CLC IV'!$G$2),3)</f>
        <v>0.636</v>
      </c>
      <c r="J37" s="36">
        <f t="shared" si="0"/>
        <v>0</v>
      </c>
    </row>
    <row r="38" spans="1:10" ht="14.25">
      <c r="A38" t="s">
        <v>78</v>
      </c>
      <c r="B38">
        <f>VLOOKUP('Valutazione CLC IV liv.'!$J38,Scale!$B$3:$F$9,2,0)</f>
        <v>0.2</v>
      </c>
      <c r="C38">
        <f>VLOOKUP('Valutazione CLC IV liv.'!$J38,Scale!$B$3:$F$9,3,0)</f>
        <v>0.30000000000000004</v>
      </c>
      <c r="D38">
        <f>VLOOKUP('Valutazione CLC IV liv.'!$J38,Scale!$B$3:$F$9,4,0)</f>
        <v>0.4</v>
      </c>
      <c r="E38">
        <f>VLOOKUP('Valutazione CLC IV liv.'!$J38,Scale!$B$3:$F$9,5,0)</f>
        <v>0.5</v>
      </c>
      <c r="F38" s="37">
        <f>'Valutazione CLC IV'!C38/(1+'Valutazione CLC IV'!C38-'Valutazione CLC IV'!B38)</f>
        <v>0.27272727272727276</v>
      </c>
      <c r="G38" s="37">
        <f>'Valutazione CLC IV'!E38/(1+'Valutazione CLC IV'!E38-'Valutazione CLC IV'!D38)</f>
        <v>0.45454545454545453</v>
      </c>
      <c r="H38" s="37">
        <f>ROUND('Valutazione CLC IV'!F38*'Valutazione CLC IV'!$G$2+'Valutazione CLC IV'!G38*(1-'Valutazione CLC IV'!$G$2),3)</f>
        <v>0.364</v>
      </c>
      <c r="J38" s="36">
        <f t="shared" si="0"/>
        <v>0</v>
      </c>
    </row>
    <row r="39" spans="1:10" ht="14.25">
      <c r="A39" t="s">
        <v>80</v>
      </c>
      <c r="B39">
        <f>VLOOKUP('Valutazione CLC IV liv.'!$J39,Scale!$B$3:$F$9,2,0)</f>
        <v>0.4</v>
      </c>
      <c r="C39">
        <f>VLOOKUP('Valutazione CLC IV liv.'!$J39,Scale!$B$3:$F$9,3,0)</f>
        <v>0.5</v>
      </c>
      <c r="D39">
        <f>VLOOKUP('Valutazione CLC IV liv.'!$J39,Scale!$B$3:$F$9,4,0)</f>
        <v>0.5</v>
      </c>
      <c r="E39">
        <f>VLOOKUP('Valutazione CLC IV liv.'!$J39,Scale!$B$3:$F$9,5,0)</f>
        <v>0.6000000000000001</v>
      </c>
      <c r="F39" s="37">
        <f>'Valutazione CLC IV'!C39/(1+'Valutazione CLC IV'!C39-'Valutazione CLC IV'!B39)</f>
        <v>0.45454545454545453</v>
      </c>
      <c r="G39" s="37">
        <f>'Valutazione CLC IV'!E39/(1+'Valutazione CLC IV'!E39-'Valutazione CLC IV'!D39)</f>
        <v>0.5454545454545455</v>
      </c>
      <c r="H39" s="37">
        <f>ROUND('Valutazione CLC IV'!F39*'Valutazione CLC IV'!$G$2+'Valutazione CLC IV'!G39*(1-'Valutazione CLC IV'!$G$2),3)</f>
        <v>0.5</v>
      </c>
      <c r="J39" s="36">
        <f t="shared" si="0"/>
        <v>0</v>
      </c>
    </row>
    <row r="40" spans="1:10" ht="14.25">
      <c r="A40" t="s">
        <v>82</v>
      </c>
      <c r="B40">
        <f>VLOOKUP('Valutazione CLC IV liv.'!$J40,Scale!$B$3:$F$9,2,0)</f>
        <v>0.5</v>
      </c>
      <c r="C40">
        <f>VLOOKUP('Valutazione CLC IV liv.'!$J40,Scale!$B$3:$F$9,3,0)</f>
        <v>0.6000000000000001</v>
      </c>
      <c r="D40">
        <f>VLOOKUP('Valutazione CLC IV liv.'!$J40,Scale!$B$3:$F$9,4,0)</f>
        <v>0.7000000000000001</v>
      </c>
      <c r="E40">
        <f>VLOOKUP('Valutazione CLC IV liv.'!$J40,Scale!$B$3:$F$9,5,0)</f>
        <v>0.8</v>
      </c>
      <c r="F40" s="37">
        <f>'Valutazione CLC IV'!C40/(1+'Valutazione CLC IV'!C40-'Valutazione CLC IV'!B40)</f>
        <v>0.5454545454545455</v>
      </c>
      <c r="G40" s="37">
        <f>'Valutazione CLC IV'!E40/(1+'Valutazione CLC IV'!E40-'Valutazione CLC IV'!D40)</f>
        <v>0.7272727272727273</v>
      </c>
      <c r="H40" s="37">
        <f>ROUND('Valutazione CLC IV'!F40*'Valutazione CLC IV'!$G$2+'Valutazione CLC IV'!G40*(1-'Valutazione CLC IV'!$G$2),3)</f>
        <v>0.636</v>
      </c>
      <c r="J40" s="36">
        <f t="shared" si="0"/>
        <v>0</v>
      </c>
    </row>
    <row r="41" spans="1:10" ht="14.25">
      <c r="A41" t="s">
        <v>84</v>
      </c>
      <c r="B41">
        <f>VLOOKUP('Valutazione CLC IV liv.'!$J41,Scale!$B$3:$F$9,2,0)</f>
        <v>0.5</v>
      </c>
      <c r="C41">
        <f>VLOOKUP('Valutazione CLC IV liv.'!$J41,Scale!$B$3:$F$9,3,0)</f>
        <v>0.6000000000000001</v>
      </c>
      <c r="D41">
        <f>VLOOKUP('Valutazione CLC IV liv.'!$J41,Scale!$B$3:$F$9,4,0)</f>
        <v>0.7000000000000001</v>
      </c>
      <c r="E41">
        <f>VLOOKUP('Valutazione CLC IV liv.'!$J41,Scale!$B$3:$F$9,5,0)</f>
        <v>0.8</v>
      </c>
      <c r="F41" s="37">
        <f>'Valutazione CLC IV'!C41/(1+'Valutazione CLC IV'!C41-'Valutazione CLC IV'!B41)</f>
        <v>0.5454545454545455</v>
      </c>
      <c r="G41" s="37">
        <f>'Valutazione CLC IV'!E41/(1+'Valutazione CLC IV'!E41-'Valutazione CLC IV'!D41)</f>
        <v>0.7272727272727273</v>
      </c>
      <c r="H41" s="37">
        <f>ROUND('Valutazione CLC IV'!F41*'Valutazione CLC IV'!$G$2+'Valutazione CLC IV'!G41*(1-'Valutazione CLC IV'!$G$2),3)</f>
        <v>0.636</v>
      </c>
      <c r="J41" s="36">
        <f t="shared" si="0"/>
        <v>0</v>
      </c>
    </row>
    <row r="42" spans="1:10" ht="14.25">
      <c r="A42" t="s">
        <v>86</v>
      </c>
      <c r="B42">
        <f>VLOOKUP('Valutazione CLC IV liv.'!$J42,Scale!$B$3:$F$9,2,0)</f>
        <v>0.8</v>
      </c>
      <c r="C42">
        <f>VLOOKUP('Valutazione CLC IV liv.'!$J42,Scale!$B$3:$F$9,3,0)</f>
        <v>1</v>
      </c>
      <c r="D42">
        <f>VLOOKUP('Valutazione CLC IV liv.'!$J42,Scale!$B$3:$F$9,4,0)</f>
        <v>1</v>
      </c>
      <c r="E42">
        <f>VLOOKUP('Valutazione CLC IV liv.'!$J42,Scale!$B$3:$F$9,5,0)</f>
        <v>1</v>
      </c>
      <c r="F42" s="37">
        <f>'Valutazione CLC IV'!C42/(1+'Valutazione CLC IV'!C42-'Valutazione CLC IV'!B42)</f>
        <v>0.8333333333333334</v>
      </c>
      <c r="G42" s="37">
        <f>'Valutazione CLC IV'!E42/(1+'Valutazione CLC IV'!E42-'Valutazione CLC IV'!D42)</f>
        <v>1</v>
      </c>
      <c r="H42" s="37">
        <f>ROUND('Valutazione CLC IV'!F42*'Valutazione CLC IV'!$G$2+'Valutazione CLC IV'!G42*(1-'Valutazione CLC IV'!$G$2),3)</f>
        <v>0.917</v>
      </c>
      <c r="J42" s="36">
        <f t="shared" si="0"/>
        <v>0</v>
      </c>
    </row>
    <row r="43" spans="1:10" ht="14.25">
      <c r="A43" t="s">
        <v>88</v>
      </c>
      <c r="B43">
        <f>VLOOKUP('Valutazione CLC IV liv.'!$J43,Scale!$B$3:$F$9,2,0)</f>
        <v>0.2</v>
      </c>
      <c r="C43">
        <f>VLOOKUP('Valutazione CLC IV liv.'!$J43,Scale!$B$3:$F$9,3,0)</f>
        <v>0.30000000000000004</v>
      </c>
      <c r="D43">
        <f>VLOOKUP('Valutazione CLC IV liv.'!$J43,Scale!$B$3:$F$9,4,0)</f>
        <v>0.4</v>
      </c>
      <c r="E43">
        <f>VLOOKUP('Valutazione CLC IV liv.'!$J43,Scale!$B$3:$F$9,5,0)</f>
        <v>0.5</v>
      </c>
      <c r="F43" s="37">
        <f>'Valutazione CLC IV'!C43/(1+'Valutazione CLC IV'!C43-'Valutazione CLC IV'!B43)</f>
        <v>0.27272727272727276</v>
      </c>
      <c r="G43" s="37">
        <f>'Valutazione CLC IV'!E43/(1+'Valutazione CLC IV'!E43-'Valutazione CLC IV'!D43)</f>
        <v>0.45454545454545453</v>
      </c>
      <c r="H43" s="37">
        <f>ROUND('Valutazione CLC IV'!F43*'Valutazione CLC IV'!$G$2+'Valutazione CLC IV'!G43*(1-'Valutazione CLC IV'!$G$2),3)</f>
        <v>0.364</v>
      </c>
      <c r="J43" s="36">
        <f t="shared" si="0"/>
        <v>0</v>
      </c>
    </row>
    <row r="44" spans="1:10" ht="14.25">
      <c r="A44" t="s">
        <v>90</v>
      </c>
      <c r="B44">
        <f>VLOOKUP('Valutazione CLC IV liv.'!$J44,Scale!$B$3:$F$9,2,0)</f>
        <v>0.7000000000000001</v>
      </c>
      <c r="C44">
        <f>VLOOKUP('Valutazione CLC IV liv.'!$J44,Scale!$B$3:$F$9,3,0)</f>
        <v>0.8</v>
      </c>
      <c r="D44">
        <f>VLOOKUP('Valutazione CLC IV liv.'!$J44,Scale!$B$3:$F$9,4,0)</f>
        <v>0.8</v>
      </c>
      <c r="E44">
        <f>VLOOKUP('Valutazione CLC IV liv.'!$J44,Scale!$B$3:$F$9,5,0)</f>
        <v>0.9</v>
      </c>
      <c r="F44" s="37">
        <f>'Valutazione CLC IV'!C44/(1+'Valutazione CLC IV'!C44-'Valutazione CLC IV'!B44)</f>
        <v>0.7272727272727273</v>
      </c>
      <c r="G44" s="37">
        <f>'Valutazione CLC IV'!E44/(1+'Valutazione CLC IV'!E44-'Valutazione CLC IV'!D44)</f>
        <v>0.8181818181818183</v>
      </c>
      <c r="H44" s="37">
        <f>ROUND('Valutazione CLC IV'!F44*'Valutazione CLC IV'!$G$2+'Valutazione CLC IV'!G44*(1-'Valutazione CLC IV'!$G$2),3)</f>
        <v>0.773</v>
      </c>
      <c r="J44" s="36">
        <f t="shared" si="0"/>
        <v>0</v>
      </c>
    </row>
    <row r="45" spans="1:10" ht="14.25">
      <c r="A45" t="s">
        <v>92</v>
      </c>
      <c r="B45">
        <f>VLOOKUP('Valutazione CLC IV liv.'!$J45,Scale!$B$3:$F$9,2,0)</f>
        <v>0.5</v>
      </c>
      <c r="C45">
        <f>VLOOKUP('Valutazione CLC IV liv.'!$J45,Scale!$B$3:$F$9,3,0)</f>
        <v>0.6000000000000001</v>
      </c>
      <c r="D45">
        <f>VLOOKUP('Valutazione CLC IV liv.'!$J45,Scale!$B$3:$F$9,4,0)</f>
        <v>0.7000000000000001</v>
      </c>
      <c r="E45">
        <f>VLOOKUP('Valutazione CLC IV liv.'!$J45,Scale!$B$3:$F$9,5,0)</f>
        <v>0.8</v>
      </c>
      <c r="F45" s="37">
        <f>'Valutazione CLC IV'!C45/(1+'Valutazione CLC IV'!C45-'Valutazione CLC IV'!B45)</f>
        <v>0.5454545454545455</v>
      </c>
      <c r="G45" s="37">
        <f>'Valutazione CLC IV'!E45/(1+'Valutazione CLC IV'!E45-'Valutazione CLC IV'!D45)</f>
        <v>0.7272727272727273</v>
      </c>
      <c r="H45" s="37">
        <f>ROUND('Valutazione CLC IV'!F45*'Valutazione CLC IV'!$G$2+'Valutazione CLC IV'!G45*(1-'Valutazione CLC IV'!$G$2),3)</f>
        <v>0.636</v>
      </c>
      <c r="J45" s="36">
        <f t="shared" si="0"/>
        <v>0</v>
      </c>
    </row>
    <row r="46" spans="1:10" ht="14.25">
      <c r="A46" t="s">
        <v>94</v>
      </c>
      <c r="B46">
        <f>VLOOKUP('Valutazione CLC IV liv.'!$J46,Scale!$B$3:$F$9,2,0)</f>
        <v>0.7000000000000001</v>
      </c>
      <c r="C46">
        <f>VLOOKUP('Valutazione CLC IV liv.'!$J46,Scale!$B$3:$F$9,3,0)</f>
        <v>0.8</v>
      </c>
      <c r="D46">
        <f>VLOOKUP('Valutazione CLC IV liv.'!$J46,Scale!$B$3:$F$9,4,0)</f>
        <v>0.8</v>
      </c>
      <c r="E46">
        <f>VLOOKUP('Valutazione CLC IV liv.'!$J46,Scale!$B$3:$F$9,5,0)</f>
        <v>0.9</v>
      </c>
      <c r="F46" s="37">
        <f>'Valutazione CLC IV'!C46/(1+'Valutazione CLC IV'!C46-'Valutazione CLC IV'!B46)</f>
        <v>0.7272727272727273</v>
      </c>
      <c r="G46" s="37">
        <f>'Valutazione CLC IV'!E46/(1+'Valutazione CLC IV'!E46-'Valutazione CLC IV'!D46)</f>
        <v>0.8181818181818183</v>
      </c>
      <c r="H46" s="37">
        <f>ROUND('Valutazione CLC IV'!F46*'Valutazione CLC IV'!$G$2+'Valutazione CLC IV'!G46*(1-'Valutazione CLC IV'!$G$2),3)</f>
        <v>0.773</v>
      </c>
      <c r="J46" s="36">
        <f t="shared" si="0"/>
        <v>0</v>
      </c>
    </row>
    <row r="47" spans="1:10" ht="14.25">
      <c r="A47" t="s">
        <v>96</v>
      </c>
      <c r="B47">
        <f>VLOOKUP('Valutazione CLC IV liv.'!$J47,Scale!$B$3:$F$9,2,0)</f>
        <v>0.8</v>
      </c>
      <c r="C47">
        <f>VLOOKUP('Valutazione CLC IV liv.'!$J47,Scale!$B$3:$F$9,3,0)</f>
        <v>1</v>
      </c>
      <c r="D47">
        <f>VLOOKUP('Valutazione CLC IV liv.'!$J47,Scale!$B$3:$F$9,4,0)</f>
        <v>1</v>
      </c>
      <c r="E47">
        <f>VLOOKUP('Valutazione CLC IV liv.'!$J47,Scale!$B$3:$F$9,5,0)</f>
        <v>1</v>
      </c>
      <c r="F47" s="37">
        <f>'Valutazione CLC IV'!C47/(1+'Valutazione CLC IV'!C47-'Valutazione CLC IV'!B47)</f>
        <v>0.8333333333333334</v>
      </c>
      <c r="G47" s="37">
        <f>'Valutazione CLC IV'!E47/(1+'Valutazione CLC IV'!E47-'Valutazione CLC IV'!D47)</f>
        <v>1</v>
      </c>
      <c r="H47" s="37">
        <f>ROUND('Valutazione CLC IV'!F47*'Valutazione CLC IV'!$G$2+'Valutazione CLC IV'!G47*(1-'Valutazione CLC IV'!$G$2),3)</f>
        <v>0.917</v>
      </c>
      <c r="J47" s="36">
        <f t="shared" si="0"/>
        <v>0</v>
      </c>
    </row>
    <row r="48" spans="1:10" ht="14.25">
      <c r="A48" t="s">
        <v>98</v>
      </c>
      <c r="B48">
        <f>VLOOKUP('Valutazione CLC IV liv.'!$J48,Scale!$B$3:$F$9,2,0)</f>
        <v>0.8</v>
      </c>
      <c r="C48">
        <f>VLOOKUP('Valutazione CLC IV liv.'!$J48,Scale!$B$3:$F$9,3,0)</f>
        <v>1</v>
      </c>
      <c r="D48">
        <f>VLOOKUP('Valutazione CLC IV liv.'!$J48,Scale!$B$3:$F$9,4,0)</f>
        <v>1</v>
      </c>
      <c r="E48">
        <f>VLOOKUP('Valutazione CLC IV liv.'!$J48,Scale!$B$3:$F$9,5,0)</f>
        <v>1</v>
      </c>
      <c r="F48" s="37">
        <f>'Valutazione CLC IV'!C48/(1+'Valutazione CLC IV'!C48-'Valutazione CLC IV'!B48)</f>
        <v>0.8333333333333334</v>
      </c>
      <c r="G48" s="37">
        <f>'Valutazione CLC IV'!E48/(1+'Valutazione CLC IV'!E48-'Valutazione CLC IV'!D48)</f>
        <v>1</v>
      </c>
      <c r="H48" s="37">
        <f>ROUND('Valutazione CLC IV'!F48*'Valutazione CLC IV'!$G$2+'Valutazione CLC IV'!G48*(1-'Valutazione CLC IV'!$G$2),3)</f>
        <v>0.917</v>
      </c>
      <c r="J48" s="36">
        <f t="shared" si="0"/>
        <v>0</v>
      </c>
    </row>
    <row r="49" spans="1:10" ht="14.25">
      <c r="A49" t="s">
        <v>100</v>
      </c>
      <c r="B49">
        <f>VLOOKUP('Valutazione CLC IV liv.'!$J49,Scale!$B$3:$F$9,2,0)</f>
        <v>0.7000000000000001</v>
      </c>
      <c r="C49">
        <f>VLOOKUP('Valutazione CLC IV liv.'!$J49,Scale!$B$3:$F$9,3,0)</f>
        <v>0.8</v>
      </c>
      <c r="D49">
        <f>VLOOKUP('Valutazione CLC IV liv.'!$J49,Scale!$B$3:$F$9,4,0)</f>
        <v>0.8</v>
      </c>
      <c r="E49">
        <f>VLOOKUP('Valutazione CLC IV liv.'!$J49,Scale!$B$3:$F$9,5,0)</f>
        <v>0.9</v>
      </c>
      <c r="F49" s="37">
        <f>'Valutazione CLC IV'!C49/(1+'Valutazione CLC IV'!C49-'Valutazione CLC IV'!B49)</f>
        <v>0.7272727272727273</v>
      </c>
      <c r="G49" s="37">
        <f>'Valutazione CLC IV'!E49/(1+'Valutazione CLC IV'!E49-'Valutazione CLC IV'!D49)</f>
        <v>0.8181818181818183</v>
      </c>
      <c r="H49" s="37">
        <f>ROUND('Valutazione CLC IV'!F49*'Valutazione CLC IV'!$G$2+'Valutazione CLC IV'!G49*(1-'Valutazione CLC IV'!$G$2),3)</f>
        <v>0.773</v>
      </c>
      <c r="J49" s="36">
        <f t="shared" si="0"/>
        <v>0</v>
      </c>
    </row>
    <row r="50" spans="1:10" ht="14.25">
      <c r="A50" t="s">
        <v>102</v>
      </c>
      <c r="B50">
        <f>VLOOKUP('Valutazione CLC IV liv.'!$J50,Scale!$B$3:$F$9,2,0)</f>
        <v>0.7000000000000001</v>
      </c>
      <c r="C50">
        <f>VLOOKUP('Valutazione CLC IV liv.'!$J50,Scale!$B$3:$F$9,3,0)</f>
        <v>0.8</v>
      </c>
      <c r="D50">
        <f>VLOOKUP('Valutazione CLC IV liv.'!$J50,Scale!$B$3:$F$9,4,0)</f>
        <v>0.8</v>
      </c>
      <c r="E50">
        <f>VLOOKUP('Valutazione CLC IV liv.'!$J50,Scale!$B$3:$F$9,5,0)</f>
        <v>0.9</v>
      </c>
      <c r="F50" s="37">
        <f>'Valutazione CLC IV'!C50/(1+'Valutazione CLC IV'!C50-'Valutazione CLC IV'!B50)</f>
        <v>0.7272727272727273</v>
      </c>
      <c r="G50" s="37">
        <f>'Valutazione CLC IV'!E50/(1+'Valutazione CLC IV'!E50-'Valutazione CLC IV'!D50)</f>
        <v>0.8181818181818183</v>
      </c>
      <c r="H50" s="37">
        <f>ROUND('Valutazione CLC IV'!F50*'Valutazione CLC IV'!$G$2+'Valutazione CLC IV'!G50*(1-'Valutazione CLC IV'!$G$2),3)</f>
        <v>0.773</v>
      </c>
      <c r="J50" s="36">
        <f t="shared" si="0"/>
        <v>0</v>
      </c>
    </row>
    <row r="51" spans="1:10" ht="14.25">
      <c r="A51" t="s">
        <v>104</v>
      </c>
      <c r="B51">
        <f>VLOOKUP('Valutazione CLC IV liv.'!$J51,Scale!$B$3:$F$9,2,0)</f>
        <v>0.1</v>
      </c>
      <c r="C51">
        <f>VLOOKUP('Valutazione CLC IV liv.'!$J51,Scale!$B$3:$F$9,3,0)</f>
        <v>0.2</v>
      </c>
      <c r="D51">
        <f>VLOOKUP('Valutazione CLC IV liv.'!$J51,Scale!$B$3:$F$9,4,0)</f>
        <v>0.2</v>
      </c>
      <c r="E51">
        <f>VLOOKUP('Valutazione CLC IV liv.'!$J51,Scale!$B$3:$F$9,5,0)</f>
        <v>0.30000000000000004</v>
      </c>
      <c r="F51" s="37">
        <f>'Valutazione CLC IV'!C51/(1+'Valutazione CLC IV'!C51-'Valutazione CLC IV'!B51)</f>
        <v>0.18181818181818185</v>
      </c>
      <c r="G51" s="37">
        <f>'Valutazione CLC IV'!E51/(1+'Valutazione CLC IV'!E51-'Valutazione CLC IV'!D51)</f>
        <v>0.27272727272727276</v>
      </c>
      <c r="H51" s="37">
        <f>ROUND('Valutazione CLC IV'!F51*'Valutazione CLC IV'!$G$2+'Valutazione CLC IV'!G51*(1-'Valutazione CLC IV'!$G$2),3)</f>
        <v>0.227</v>
      </c>
      <c r="J51" s="36">
        <f t="shared" si="0"/>
        <v>0</v>
      </c>
    </row>
    <row r="52" spans="1:10" ht="14.25">
      <c r="A52" t="s">
        <v>106</v>
      </c>
      <c r="B52">
        <f>VLOOKUP('Valutazione CLC IV liv.'!$J52,Scale!$B$3:$F$9,2,0)</f>
        <v>0.1</v>
      </c>
      <c r="C52">
        <f>VLOOKUP('Valutazione CLC IV liv.'!$J52,Scale!$B$3:$F$9,3,0)</f>
        <v>0.2</v>
      </c>
      <c r="D52">
        <f>VLOOKUP('Valutazione CLC IV liv.'!$J52,Scale!$B$3:$F$9,4,0)</f>
        <v>0.2</v>
      </c>
      <c r="E52">
        <f>VLOOKUP('Valutazione CLC IV liv.'!$J52,Scale!$B$3:$F$9,5,0)</f>
        <v>0.30000000000000004</v>
      </c>
      <c r="F52" s="37">
        <f>'Valutazione CLC IV'!C52/(1+'Valutazione CLC IV'!C52-'Valutazione CLC IV'!B52)</f>
        <v>0.18181818181818185</v>
      </c>
      <c r="G52" s="37">
        <f>'Valutazione CLC IV'!E52/(1+'Valutazione CLC IV'!E52-'Valutazione CLC IV'!D52)</f>
        <v>0.27272727272727276</v>
      </c>
      <c r="H52" s="37">
        <f>ROUND('Valutazione CLC IV'!F52*'Valutazione CLC IV'!$G$2+'Valutazione CLC IV'!G52*(1-'Valutazione CLC IV'!$G$2),3)</f>
        <v>0.227</v>
      </c>
      <c r="J52" s="36">
        <f t="shared" si="0"/>
        <v>0</v>
      </c>
    </row>
    <row r="53" spans="1:10" ht="14.25">
      <c r="A53" t="s">
        <v>108</v>
      </c>
      <c r="B53">
        <f>VLOOKUP('Valutazione CLC IV liv.'!$J53,Scale!$B$3:$F$9,2,0)</f>
        <v>0.1</v>
      </c>
      <c r="C53">
        <f>VLOOKUP('Valutazione CLC IV liv.'!$J53,Scale!$B$3:$F$9,3,0)</f>
        <v>0.2</v>
      </c>
      <c r="D53">
        <f>VLOOKUP('Valutazione CLC IV liv.'!$J53,Scale!$B$3:$F$9,4,0)</f>
        <v>0.2</v>
      </c>
      <c r="E53">
        <f>VLOOKUP('Valutazione CLC IV liv.'!$J53,Scale!$B$3:$F$9,5,0)</f>
        <v>0.30000000000000004</v>
      </c>
      <c r="F53" s="37">
        <f>'Valutazione CLC IV'!C53/(1+'Valutazione CLC IV'!C53-'Valutazione CLC IV'!B53)</f>
        <v>0.18181818181818185</v>
      </c>
      <c r="G53" s="37">
        <f>'Valutazione CLC IV'!E53/(1+'Valutazione CLC IV'!E53-'Valutazione CLC IV'!D53)</f>
        <v>0.27272727272727276</v>
      </c>
      <c r="H53" s="37">
        <f>ROUND('Valutazione CLC IV'!F53*'Valutazione CLC IV'!$G$2+'Valutazione CLC IV'!G53*(1-'Valutazione CLC IV'!$G$2),3)</f>
        <v>0.227</v>
      </c>
      <c r="J53" s="36">
        <f t="shared" si="0"/>
        <v>0</v>
      </c>
    </row>
    <row r="54" spans="1:10" ht="14.25">
      <c r="A54" t="s">
        <v>110</v>
      </c>
      <c r="B54">
        <f>VLOOKUP('Valutazione CLC IV liv.'!$J54,Scale!$B$3:$F$9,2,0)</f>
        <v>0</v>
      </c>
      <c r="C54">
        <f>VLOOKUP('Valutazione CLC IV liv.'!$J54,Scale!$B$3:$F$9,3,0)</f>
        <v>0</v>
      </c>
      <c r="D54">
        <f>VLOOKUP('Valutazione CLC IV liv.'!$J54,Scale!$B$3:$F$9,4,0)</f>
        <v>0</v>
      </c>
      <c r="E54">
        <f>VLOOKUP('Valutazione CLC IV liv.'!$J54,Scale!$B$3:$F$9,5,0)</f>
        <v>0.2</v>
      </c>
      <c r="F54" s="37">
        <f>'Valutazione CLC IV'!C54/(1+'Valutazione CLC IV'!C54-'Valutazione CLC IV'!B54)</f>
        <v>0</v>
      </c>
      <c r="G54" s="37">
        <f>'Valutazione CLC IV'!E54/(1+'Valutazione CLC IV'!E54-'Valutazione CLC IV'!D54)</f>
        <v>0.16666666666666669</v>
      </c>
      <c r="H54" s="37">
        <f>ROUND('Valutazione CLC IV'!F54*'Valutazione CLC IV'!$G$2+'Valutazione CLC IV'!G54*(1-'Valutazione CLC IV'!$G$2),3)</f>
        <v>0.083</v>
      </c>
      <c r="J54" s="36">
        <f t="shared" si="0"/>
        <v>0</v>
      </c>
    </row>
    <row r="55" spans="1:10" ht="14.25">
      <c r="A55" t="s">
        <v>112</v>
      </c>
      <c r="B55">
        <f>VLOOKUP('Valutazione CLC IV liv.'!$J55,Scale!$B$3:$F$9,2,0)</f>
        <v>0</v>
      </c>
      <c r="C55">
        <f>VLOOKUP('Valutazione CLC IV liv.'!$J55,Scale!$B$3:$F$9,3,0)</f>
        <v>0</v>
      </c>
      <c r="D55">
        <f>VLOOKUP('Valutazione CLC IV liv.'!$J55,Scale!$B$3:$F$9,4,0)</f>
        <v>0</v>
      </c>
      <c r="E55">
        <f>VLOOKUP('Valutazione CLC IV liv.'!$J55,Scale!$B$3:$F$9,5,0)</f>
        <v>0.2</v>
      </c>
      <c r="F55" s="37">
        <f>'Valutazione CLC IV'!C55/(1+'Valutazione CLC IV'!C55-'Valutazione CLC IV'!B55)</f>
        <v>0</v>
      </c>
      <c r="G55" s="37">
        <f>'Valutazione CLC IV'!E55/(1+'Valutazione CLC IV'!E55-'Valutazione CLC IV'!D55)</f>
        <v>0.16666666666666669</v>
      </c>
      <c r="H55" s="37">
        <f>ROUND('Valutazione CLC IV'!F55*'Valutazione CLC IV'!$G$2+'Valutazione CLC IV'!G55*(1-'Valutazione CLC IV'!$G$2),3)</f>
        <v>0.083</v>
      </c>
      <c r="J55" s="36">
        <f t="shared" si="0"/>
        <v>0</v>
      </c>
    </row>
    <row r="56" spans="1:10" ht="14.25">
      <c r="A56" t="s">
        <v>114</v>
      </c>
      <c r="B56">
        <f>VLOOKUP('Valutazione CLC IV liv.'!$J56,Scale!$B$3:$F$9,2,0)</f>
        <v>0.2</v>
      </c>
      <c r="C56">
        <f>VLOOKUP('Valutazione CLC IV liv.'!$J56,Scale!$B$3:$F$9,3,0)</f>
        <v>0.30000000000000004</v>
      </c>
      <c r="D56">
        <f>VLOOKUP('Valutazione CLC IV liv.'!$J56,Scale!$B$3:$F$9,4,0)</f>
        <v>0.4</v>
      </c>
      <c r="E56">
        <f>VLOOKUP('Valutazione CLC IV liv.'!$J56,Scale!$B$3:$F$9,5,0)</f>
        <v>0.5</v>
      </c>
      <c r="F56" s="37">
        <f>'Valutazione CLC IV'!C56/(1+'Valutazione CLC IV'!C56-'Valutazione CLC IV'!B56)</f>
        <v>0.27272727272727276</v>
      </c>
      <c r="G56" s="37">
        <f>'Valutazione CLC IV'!E56/(1+'Valutazione CLC IV'!E56-'Valutazione CLC IV'!D56)</f>
        <v>0.45454545454545453</v>
      </c>
      <c r="H56" s="37">
        <f>ROUND('Valutazione CLC IV'!F56*'Valutazione CLC IV'!$G$2+'Valutazione CLC IV'!G56*(1-'Valutazione CLC IV'!$G$2),3)</f>
        <v>0.364</v>
      </c>
      <c r="J56" s="36">
        <f t="shared" si="0"/>
        <v>0</v>
      </c>
    </row>
    <row r="57" spans="1:10" ht="14.25">
      <c r="A57" t="s">
        <v>116</v>
      </c>
      <c r="B57">
        <f>VLOOKUP('Valutazione CLC IV liv.'!$J57,Scale!$B$3:$F$9,2,0)</f>
        <v>0.1</v>
      </c>
      <c r="C57">
        <f>VLOOKUP('Valutazione CLC IV liv.'!$J57,Scale!$B$3:$F$9,3,0)</f>
        <v>0.2</v>
      </c>
      <c r="D57">
        <f>VLOOKUP('Valutazione CLC IV liv.'!$J57,Scale!$B$3:$F$9,4,0)</f>
        <v>0.2</v>
      </c>
      <c r="E57">
        <f>VLOOKUP('Valutazione CLC IV liv.'!$J57,Scale!$B$3:$F$9,5,0)</f>
        <v>0.30000000000000004</v>
      </c>
      <c r="F57" s="37">
        <f>'Valutazione CLC IV'!C57/(1+'Valutazione CLC IV'!C57-'Valutazione CLC IV'!B57)</f>
        <v>0.18181818181818185</v>
      </c>
      <c r="G57" s="37">
        <f>'Valutazione CLC IV'!E57/(1+'Valutazione CLC IV'!E57-'Valutazione CLC IV'!D57)</f>
        <v>0.27272727272727276</v>
      </c>
      <c r="H57" s="37">
        <f>ROUND('Valutazione CLC IV'!F57*'Valutazione CLC IV'!$G$2+'Valutazione CLC IV'!G57*(1-'Valutazione CLC IV'!$G$2),3)</f>
        <v>0.227</v>
      </c>
      <c r="J57" s="36">
        <f t="shared" si="0"/>
        <v>0</v>
      </c>
    </row>
    <row r="58" spans="1:10" ht="14.25">
      <c r="A58" t="s">
        <v>118</v>
      </c>
      <c r="B58">
        <f>VLOOKUP('Valutazione CLC IV liv.'!$J58,Scale!$B$3:$F$9,2,0)</f>
        <v>0</v>
      </c>
      <c r="C58">
        <f>VLOOKUP('Valutazione CLC IV liv.'!$J58,Scale!$B$3:$F$9,3,0)</f>
        <v>0</v>
      </c>
      <c r="D58">
        <f>VLOOKUP('Valutazione CLC IV liv.'!$J58,Scale!$B$3:$F$9,4,0)</f>
        <v>0</v>
      </c>
      <c r="E58">
        <f>VLOOKUP('Valutazione CLC IV liv.'!$J58,Scale!$B$3:$F$9,5,0)</f>
        <v>0.2</v>
      </c>
      <c r="F58" s="37">
        <f>'Valutazione CLC IV'!C58/(1+'Valutazione CLC IV'!C58-'Valutazione CLC IV'!B58)</f>
        <v>0</v>
      </c>
      <c r="G58" s="37">
        <f>'Valutazione CLC IV'!E58/(1+'Valutazione CLC IV'!E58-'Valutazione CLC IV'!D58)</f>
        <v>0.16666666666666669</v>
      </c>
      <c r="H58" s="37">
        <f>ROUND('Valutazione CLC IV'!F58*'Valutazione CLC IV'!$G$2+'Valutazione CLC IV'!G58*(1-'Valutazione CLC IV'!$G$2),3)</f>
        <v>0.083</v>
      </c>
      <c r="J58" s="36">
        <f t="shared" si="0"/>
        <v>0</v>
      </c>
    </row>
    <row r="59" spans="1:10" ht="14.25">
      <c r="A59" t="s">
        <v>120</v>
      </c>
      <c r="B59">
        <f>VLOOKUP('Valutazione CLC IV liv.'!$J59,Scale!$B$3:$F$9,2,0)</f>
        <v>0</v>
      </c>
      <c r="C59">
        <f>VLOOKUP('Valutazione CLC IV liv.'!$J59,Scale!$B$3:$F$9,3,0)</f>
        <v>0</v>
      </c>
      <c r="D59">
        <f>VLOOKUP('Valutazione CLC IV liv.'!$J59,Scale!$B$3:$F$9,4,0)</f>
        <v>0</v>
      </c>
      <c r="E59">
        <f>VLOOKUP('Valutazione CLC IV liv.'!$J59,Scale!$B$3:$F$9,5,0)</f>
        <v>0.2</v>
      </c>
      <c r="F59" s="37">
        <f>'Valutazione CLC IV'!C59/(1+'Valutazione CLC IV'!C59-'Valutazione CLC IV'!B59)</f>
        <v>0</v>
      </c>
      <c r="G59" s="37">
        <f>'Valutazione CLC IV'!E59/(1+'Valutazione CLC IV'!E59-'Valutazione CLC IV'!D59)</f>
        <v>0.16666666666666669</v>
      </c>
      <c r="H59" s="37">
        <f>ROUND('Valutazione CLC IV'!F59*'Valutazione CLC IV'!$G$2+'Valutazione CLC IV'!G59*(1-'Valutazione CLC IV'!$G$2),3)</f>
        <v>0.083</v>
      </c>
      <c r="J59" s="36">
        <f t="shared" si="0"/>
        <v>0</v>
      </c>
    </row>
    <row r="60" spans="1:10" ht="14.25">
      <c r="A60" t="s">
        <v>122</v>
      </c>
      <c r="B60">
        <f>VLOOKUP('Valutazione CLC IV liv.'!$J60,Scale!$B$3:$F$9,2,0)</f>
        <v>0</v>
      </c>
      <c r="C60">
        <f>VLOOKUP('Valutazione CLC IV liv.'!$J60,Scale!$B$3:$F$9,3,0)</f>
        <v>0</v>
      </c>
      <c r="D60">
        <f>VLOOKUP('Valutazione CLC IV liv.'!$J60,Scale!$B$3:$F$9,4,0)</f>
        <v>0</v>
      </c>
      <c r="E60">
        <f>VLOOKUP('Valutazione CLC IV liv.'!$J60,Scale!$B$3:$F$9,5,0)</f>
        <v>0.2</v>
      </c>
      <c r="F60" s="37">
        <f>'Valutazione CLC IV'!C60/(1+'Valutazione CLC IV'!C60-'Valutazione CLC IV'!B60)</f>
        <v>0</v>
      </c>
      <c r="G60" s="37">
        <f>'Valutazione CLC IV'!E60/(1+'Valutazione CLC IV'!E60-'Valutazione CLC IV'!D60)</f>
        <v>0.16666666666666669</v>
      </c>
      <c r="H60" s="37">
        <f>ROUND('Valutazione CLC IV'!F60*'Valutazione CLC IV'!$G$2+'Valutazione CLC IV'!G60*(1-'Valutazione CLC IV'!$G$2),3)</f>
        <v>0.083</v>
      </c>
      <c r="J60" s="36">
        <f t="shared" si="0"/>
        <v>0</v>
      </c>
    </row>
    <row r="61" spans="1:10" ht="14.25">
      <c r="A61" t="s">
        <v>124</v>
      </c>
      <c r="B61">
        <f>VLOOKUP('Valutazione CLC IV liv.'!$J61,Scale!$B$3:$F$9,2,0)</f>
        <v>0</v>
      </c>
      <c r="C61">
        <f>VLOOKUP('Valutazione CLC IV liv.'!$J61,Scale!$B$3:$F$9,3,0)</f>
        <v>0</v>
      </c>
      <c r="D61">
        <f>VLOOKUP('Valutazione CLC IV liv.'!$J61,Scale!$B$3:$F$9,4,0)</f>
        <v>0</v>
      </c>
      <c r="E61">
        <f>VLOOKUP('Valutazione CLC IV liv.'!$J61,Scale!$B$3:$F$9,5,0)</f>
        <v>0.2</v>
      </c>
      <c r="F61" s="37">
        <f>'Valutazione CLC IV'!C61/(1+'Valutazione CLC IV'!C61-'Valutazione CLC IV'!B61)</f>
        <v>0</v>
      </c>
      <c r="G61" s="37">
        <f>'Valutazione CLC IV'!E61/(1+'Valutazione CLC IV'!E61-'Valutazione CLC IV'!D61)</f>
        <v>0.16666666666666669</v>
      </c>
      <c r="H61" s="37">
        <f>ROUND('Valutazione CLC IV'!F61*'Valutazione CLC IV'!$G$2+'Valutazione CLC IV'!G61*(1-'Valutazione CLC IV'!$G$2),3)</f>
        <v>0.083</v>
      </c>
      <c r="J61" s="36">
        <f t="shared" si="0"/>
        <v>0</v>
      </c>
    </row>
    <row r="62" spans="1:10" ht="14.25">
      <c r="A62" t="s">
        <v>126</v>
      </c>
      <c r="B62">
        <f>VLOOKUP('Valutazione CLC IV liv.'!$J62,Scale!$B$3:$F$9,2,0)</f>
        <v>0</v>
      </c>
      <c r="C62">
        <f>VLOOKUP('Valutazione CLC IV liv.'!$J62,Scale!$B$3:$F$9,3,0)</f>
        <v>0</v>
      </c>
      <c r="D62">
        <f>VLOOKUP('Valutazione CLC IV liv.'!$J62,Scale!$B$3:$F$9,4,0)</f>
        <v>0</v>
      </c>
      <c r="E62">
        <f>VLOOKUP('Valutazione CLC IV liv.'!$J62,Scale!$B$3:$F$9,5,0)</f>
        <v>0.2</v>
      </c>
      <c r="F62" s="37">
        <f>'Valutazione CLC IV'!C62/(1+'Valutazione CLC IV'!C62-'Valutazione CLC IV'!B62)</f>
        <v>0</v>
      </c>
      <c r="G62" s="37">
        <f>'Valutazione CLC IV'!E62/(1+'Valutazione CLC IV'!E62-'Valutazione CLC IV'!D62)</f>
        <v>0.16666666666666669</v>
      </c>
      <c r="H62" s="37">
        <f>ROUND('Valutazione CLC IV'!F62*'Valutazione CLC IV'!$G$2+'Valutazione CLC IV'!G62*(1-'Valutazione CLC IV'!$G$2),3)</f>
        <v>0.083</v>
      </c>
      <c r="J62" s="36">
        <f t="shared" si="0"/>
        <v>0</v>
      </c>
    </row>
    <row r="63" spans="1:10" ht="14.25">
      <c r="A63" t="s">
        <v>128</v>
      </c>
      <c r="B63">
        <f>VLOOKUP('Valutazione CLC IV liv.'!$J63,Scale!$B$3:$F$9,2,0)</f>
        <v>0</v>
      </c>
      <c r="C63">
        <f>VLOOKUP('Valutazione CLC IV liv.'!$J63,Scale!$B$3:$F$9,3,0)</f>
        <v>0</v>
      </c>
      <c r="D63">
        <f>VLOOKUP('Valutazione CLC IV liv.'!$J63,Scale!$B$3:$F$9,4,0)</f>
        <v>0</v>
      </c>
      <c r="E63">
        <f>VLOOKUP('Valutazione CLC IV liv.'!$J63,Scale!$B$3:$F$9,5,0)</f>
        <v>0.2</v>
      </c>
      <c r="F63" s="37">
        <f>'Valutazione CLC IV'!C63/(1+'Valutazione CLC IV'!C63-'Valutazione CLC IV'!B63)</f>
        <v>0</v>
      </c>
      <c r="G63" s="37">
        <f>'Valutazione CLC IV'!E63/(1+'Valutazione CLC IV'!E63-'Valutazione CLC IV'!D63)</f>
        <v>0.16666666666666669</v>
      </c>
      <c r="H63" s="37">
        <f>ROUND('Valutazione CLC IV'!F63*'Valutazione CLC IV'!$G$2+'Valutazione CLC IV'!G63*(1-'Valutazione CLC IV'!$G$2),3)</f>
        <v>0.083</v>
      </c>
      <c r="J63" s="36">
        <f t="shared" si="0"/>
        <v>0</v>
      </c>
    </row>
    <row r="64" spans="1:10" ht="14.25">
      <c r="A64" t="s">
        <v>130</v>
      </c>
      <c r="B64">
        <f>VLOOKUP('Valutazione CLC IV liv.'!$J64,Scale!$B$3:$F$9,2,0)</f>
        <v>0</v>
      </c>
      <c r="C64">
        <f>VLOOKUP('Valutazione CLC IV liv.'!$J64,Scale!$B$3:$F$9,3,0)</f>
        <v>0</v>
      </c>
      <c r="D64">
        <f>VLOOKUP('Valutazione CLC IV liv.'!$J64,Scale!$B$3:$F$9,4,0)</f>
        <v>0</v>
      </c>
      <c r="E64">
        <f>VLOOKUP('Valutazione CLC IV liv.'!$J64,Scale!$B$3:$F$9,5,0)</f>
        <v>0.2</v>
      </c>
      <c r="F64" s="37">
        <f>'Valutazione CLC IV'!C64/(1+'Valutazione CLC IV'!C64-'Valutazione CLC IV'!B64)</f>
        <v>0</v>
      </c>
      <c r="G64" s="37">
        <f>'Valutazione CLC IV'!E64/(1+'Valutazione CLC IV'!E64-'Valutazione CLC IV'!D64)</f>
        <v>0.16666666666666669</v>
      </c>
      <c r="H64" s="37">
        <f>ROUND('Valutazione CLC IV'!F64*'Valutazione CLC IV'!$G$2+'Valutazione CLC IV'!G64*(1-'Valutazione CLC IV'!$G$2),3)</f>
        <v>0.083</v>
      </c>
      <c r="J64" s="36">
        <f t="shared" si="0"/>
        <v>0</v>
      </c>
    </row>
    <row r="65" ht="12.75">
      <c r="J65" t="s">
        <v>176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0">
      <selection activeCell="I44" sqref="I44"/>
    </sheetView>
  </sheetViews>
  <sheetFormatPr defaultColWidth="11.421875" defaultRowHeight="12.75"/>
  <cols>
    <col min="1" max="1" width="25.421875" style="0" customWidth="1"/>
    <col min="2" max="16384" width="11.57421875" style="0" customWidth="1"/>
  </cols>
  <sheetData>
    <row r="2" spans="3:6" ht="12.75">
      <c r="C2" s="35" t="s">
        <v>168</v>
      </c>
      <c r="D2" s="35" t="s">
        <v>169</v>
      </c>
      <c r="E2" s="35" t="s">
        <v>170</v>
      </c>
      <c r="F2" s="35" t="s">
        <v>171</v>
      </c>
    </row>
    <row r="3" spans="1:6" ht="12.75">
      <c r="A3" t="s">
        <v>3</v>
      </c>
      <c r="B3" t="s">
        <v>177</v>
      </c>
      <c r="C3" s="35">
        <v>0</v>
      </c>
      <c r="D3" s="35">
        <v>0</v>
      </c>
      <c r="E3" s="35">
        <v>0</v>
      </c>
      <c r="F3" s="35">
        <v>0.2</v>
      </c>
    </row>
    <row r="4" spans="1:6" ht="12.75">
      <c r="A4" t="s">
        <v>4</v>
      </c>
      <c r="B4" t="s">
        <v>178</v>
      </c>
      <c r="C4">
        <v>0.1</v>
      </c>
      <c r="D4" s="35">
        <v>0.2</v>
      </c>
      <c r="E4" s="35">
        <v>0.2</v>
      </c>
      <c r="F4" s="35">
        <v>0.30000000000000004</v>
      </c>
    </row>
    <row r="5" spans="1:6" ht="12.75">
      <c r="A5" t="s">
        <v>5</v>
      </c>
      <c r="B5" t="s">
        <v>179</v>
      </c>
      <c r="C5" s="35">
        <v>0.2</v>
      </c>
      <c r="D5" s="35">
        <v>0.30000000000000004</v>
      </c>
      <c r="E5" s="35">
        <v>0.4</v>
      </c>
      <c r="F5" s="35">
        <v>0.5</v>
      </c>
    </row>
    <row r="6" spans="1:6" ht="12.75">
      <c r="A6" t="s">
        <v>6</v>
      </c>
      <c r="B6" t="s">
        <v>180</v>
      </c>
      <c r="C6" s="35">
        <v>0.4</v>
      </c>
      <c r="D6" s="35">
        <v>0.5</v>
      </c>
      <c r="E6" s="35">
        <v>0.5</v>
      </c>
      <c r="F6" s="35">
        <v>0.6000000000000001</v>
      </c>
    </row>
    <row r="7" spans="1:6" ht="12.75">
      <c r="A7" t="s">
        <v>7</v>
      </c>
      <c r="B7" t="s">
        <v>181</v>
      </c>
      <c r="C7" s="35">
        <v>0.5</v>
      </c>
      <c r="D7" s="35">
        <v>0.6000000000000001</v>
      </c>
      <c r="E7" s="35">
        <v>0.7</v>
      </c>
      <c r="F7" s="35">
        <v>0.8</v>
      </c>
    </row>
    <row r="8" spans="1:6" ht="12.75">
      <c r="A8" t="s">
        <v>8</v>
      </c>
      <c r="B8" t="s">
        <v>182</v>
      </c>
      <c r="C8">
        <v>0.7</v>
      </c>
      <c r="D8">
        <v>0.8</v>
      </c>
      <c r="E8">
        <v>0.8</v>
      </c>
      <c r="F8">
        <v>0.9</v>
      </c>
    </row>
    <row r="9" spans="1:6" ht="12.75">
      <c r="A9" t="s">
        <v>9</v>
      </c>
      <c r="B9" t="s">
        <v>183</v>
      </c>
      <c r="C9">
        <v>0.8</v>
      </c>
      <c r="D9">
        <v>1</v>
      </c>
      <c r="E9">
        <v>1</v>
      </c>
      <c r="F9">
        <v>1</v>
      </c>
    </row>
    <row r="14" spans="2:9" ht="12.75">
      <c r="B14" t="s">
        <v>184</v>
      </c>
      <c r="C14" t="s">
        <v>3</v>
      </c>
      <c r="D14" t="s">
        <v>4</v>
      </c>
      <c r="E14" t="s">
        <v>185</v>
      </c>
      <c r="F14" t="s">
        <v>6</v>
      </c>
      <c r="G14" t="s">
        <v>186</v>
      </c>
      <c r="H14" t="s">
        <v>8</v>
      </c>
      <c r="I14" t="s">
        <v>9</v>
      </c>
    </row>
    <row r="15" spans="2:9" ht="12.75">
      <c r="B15">
        <v>0</v>
      </c>
      <c r="C15" s="35">
        <v>0</v>
      </c>
      <c r="D15">
        <v>0.1</v>
      </c>
      <c r="E15" s="35">
        <v>0.2</v>
      </c>
      <c r="F15" s="35">
        <v>0.4</v>
      </c>
      <c r="G15" s="35">
        <v>0.5</v>
      </c>
      <c r="H15">
        <v>0.7</v>
      </c>
      <c r="I15">
        <v>0.8</v>
      </c>
    </row>
    <row r="16" spans="2:9" ht="12.75">
      <c r="B16">
        <v>1</v>
      </c>
      <c r="C16" s="35">
        <v>0</v>
      </c>
      <c r="D16" s="35">
        <v>0.2</v>
      </c>
      <c r="E16" s="35">
        <v>0.30000000000000004</v>
      </c>
      <c r="F16" s="35">
        <v>0.5</v>
      </c>
      <c r="G16" s="35">
        <v>0.6000000000000001</v>
      </c>
      <c r="H16">
        <v>0.8</v>
      </c>
      <c r="I16">
        <v>1</v>
      </c>
    </row>
    <row r="17" spans="2:9" ht="12.75">
      <c r="B17">
        <v>1</v>
      </c>
      <c r="C17" s="35">
        <v>0</v>
      </c>
      <c r="D17" s="35">
        <v>0.2</v>
      </c>
      <c r="E17" s="35">
        <v>0.4</v>
      </c>
      <c r="F17" s="35">
        <v>0.5</v>
      </c>
      <c r="G17" s="35">
        <v>0.7</v>
      </c>
      <c r="H17">
        <v>0.8</v>
      </c>
      <c r="I17">
        <v>1</v>
      </c>
    </row>
    <row r="18" spans="2:9" ht="12.75">
      <c r="B18">
        <v>0</v>
      </c>
      <c r="C18" s="35">
        <v>0.1</v>
      </c>
      <c r="D18" s="35">
        <v>0.30000000000000004</v>
      </c>
      <c r="E18" s="35">
        <v>0.5</v>
      </c>
      <c r="F18" s="35">
        <v>0.6000000000000001</v>
      </c>
      <c r="G18" s="35">
        <v>0.8</v>
      </c>
      <c r="H18">
        <v>0.9</v>
      </c>
      <c r="I18"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workbookViewId="0" topLeftCell="A1">
      <selection activeCell="N5" sqref="N5"/>
    </sheetView>
  </sheetViews>
  <sheetFormatPr defaultColWidth="11.421875" defaultRowHeight="12.75"/>
  <cols>
    <col min="1" max="12" width="11.57421875" style="0" customWidth="1"/>
    <col min="13" max="13" width="18.140625" style="0" customWidth="1"/>
    <col min="14" max="14" width="18.421875" style="0" customWidth="1"/>
    <col min="15" max="16384" width="11.57421875" style="0" customWidth="1"/>
  </cols>
  <sheetData>
    <row r="1" spans="2:12" ht="12.75">
      <c r="B1" s="13" t="s">
        <v>3</v>
      </c>
      <c r="C1" s="13" t="s">
        <v>4</v>
      </c>
      <c r="D1" s="13" t="s">
        <v>5</v>
      </c>
      <c r="E1" s="13" t="s">
        <v>6</v>
      </c>
      <c r="F1" s="13" t="s">
        <v>7</v>
      </c>
      <c r="G1" s="13" t="s">
        <v>8</v>
      </c>
      <c r="H1" s="13" t="s">
        <v>9</v>
      </c>
      <c r="I1" s="35"/>
      <c r="J1" s="35"/>
      <c r="K1" s="35"/>
      <c r="L1" s="35"/>
    </row>
    <row r="2" spans="2:12" ht="12.75">
      <c r="B2" s="13" t="s">
        <v>177</v>
      </c>
      <c r="C2" s="13" t="s">
        <v>178</v>
      </c>
      <c r="D2" s="13" t="s">
        <v>179</v>
      </c>
      <c r="E2" s="13" t="s">
        <v>180</v>
      </c>
      <c r="F2" s="13" t="s">
        <v>181</v>
      </c>
      <c r="G2" s="13" t="s">
        <v>182</v>
      </c>
      <c r="H2" s="13" t="s">
        <v>183</v>
      </c>
      <c r="I2" s="35"/>
      <c r="J2" s="35"/>
      <c r="K2" s="35"/>
      <c r="L2" s="35"/>
    </row>
    <row r="3" spans="2:12" ht="12.75">
      <c r="B3" s="35"/>
      <c r="D3" s="35"/>
      <c r="E3" s="35"/>
      <c r="F3" s="35"/>
      <c r="G3" s="35"/>
      <c r="I3" s="35"/>
      <c r="J3" s="35"/>
      <c r="K3" s="35"/>
      <c r="L3" s="35"/>
    </row>
    <row r="4" spans="2:12" ht="12.75">
      <c r="B4" s="35" t="s">
        <v>187</v>
      </c>
      <c r="D4" s="35"/>
      <c r="E4" s="35"/>
      <c r="F4" s="35"/>
      <c r="G4" s="35" t="s">
        <v>188</v>
      </c>
      <c r="I4" s="35"/>
      <c r="J4" s="35"/>
      <c r="K4" s="35"/>
      <c r="L4" s="35"/>
    </row>
    <row r="5" spans="1:15" ht="12.75">
      <c r="A5" s="35" t="s">
        <v>189</v>
      </c>
      <c r="C5" s="35" t="s">
        <v>190</v>
      </c>
      <c r="D5" s="35" t="s">
        <v>191</v>
      </c>
      <c r="E5" s="35" t="s">
        <v>192</v>
      </c>
      <c r="F5" s="35" t="s">
        <v>193</v>
      </c>
      <c r="H5" s="35" t="s">
        <v>194</v>
      </c>
      <c r="I5" s="35" t="s">
        <v>195</v>
      </c>
      <c r="J5" s="35" t="s">
        <v>196</v>
      </c>
      <c r="K5" s="35" t="s">
        <v>197</v>
      </c>
      <c r="L5" s="35" t="s">
        <v>198</v>
      </c>
      <c r="M5" s="35" t="s">
        <v>199</v>
      </c>
      <c r="O5" s="35"/>
    </row>
    <row r="6" spans="1:13" ht="12.75">
      <c r="A6">
        <v>2</v>
      </c>
      <c r="B6" s="38" t="s">
        <v>182</v>
      </c>
      <c r="C6">
        <f>VLOOKUP(Metodo!B6,Scale!$B$3:$F$9,2,0)</f>
        <v>0.7000000000000001</v>
      </c>
      <c r="D6">
        <f>VLOOKUP(Metodo!B6,Scale!$B$3:$F$9,3,0)</f>
        <v>0.8</v>
      </c>
      <c r="E6">
        <f>VLOOKUP(Metodo!B6,Scale!$B$3:$F$9,4,0)</f>
        <v>0.8</v>
      </c>
      <c r="F6">
        <f>VLOOKUP(Metodo!B6,Scale!$B$3:$F$9,5,0)</f>
        <v>0.9</v>
      </c>
      <c r="G6" s="38" t="s">
        <v>180</v>
      </c>
      <c r="H6">
        <f>VLOOKUP(Metodo!G6,Scale!$B$3:$F$9,2,0)</f>
        <v>0.4</v>
      </c>
      <c r="I6">
        <f>VLOOKUP(Metodo!G6,Scale!$B$3:$F$9,3,0)</f>
        <v>0.5</v>
      </c>
      <c r="J6">
        <f>VLOOKUP(Metodo!G6,Scale!$B$3:$F$9,4,0)</f>
        <v>0.5</v>
      </c>
      <c r="K6">
        <f>VLOOKUP(Metodo!G6,Scale!$B$3:$F$9,5,0)</f>
        <v>0.6000000000000001</v>
      </c>
      <c r="L6" s="37">
        <f>((ABS(Metodo!H6-Metodo!C6))^Metodo!$A$6+(ABS(Metodo!I6-Metodo!D6))^Metodo!$A$6+(ABS(Metodo!J6-Metodo!E6))^Metodo!$A$6+(ABS(Metodo!K6-Metodo!F6))^Metodo!$A$6)^(1/Metodo!$A$6)</f>
        <v>0.6000000000000001</v>
      </c>
      <c r="M6" s="39">
        <f>1-(L6/M9)*4^(-1/A6)</f>
        <v>0.7</v>
      </c>
    </row>
    <row r="8" ht="12.75">
      <c r="L8" s="35"/>
    </row>
    <row r="9" spans="12:13" ht="12.75">
      <c r="L9" s="35" t="s">
        <v>200</v>
      </c>
      <c r="M9">
        <v>1</v>
      </c>
    </row>
    <row r="15" spans="1:4" ht="12.75">
      <c r="A15" s="40" t="s">
        <v>184</v>
      </c>
      <c r="B15" s="41" t="s">
        <v>187</v>
      </c>
      <c r="C15" s="41" t="s">
        <v>201</v>
      </c>
      <c r="D15" s="41" t="s">
        <v>202</v>
      </c>
    </row>
    <row r="16" spans="1:4" ht="12.75">
      <c r="A16" s="40">
        <v>0</v>
      </c>
      <c r="B16" s="42">
        <f>Metodo!C6</f>
        <v>0.7000000000000001</v>
      </c>
      <c r="C16" s="42">
        <f>Metodo!H6</f>
        <v>0.4</v>
      </c>
      <c r="D16" s="42">
        <f>(Metodo!C6+Metodo!H6)/2</f>
        <v>0.55</v>
      </c>
    </row>
    <row r="17" spans="1:4" ht="12.75">
      <c r="A17" s="40">
        <v>1</v>
      </c>
      <c r="B17" s="42">
        <f>Metodo!D6</f>
        <v>0.8</v>
      </c>
      <c r="C17" s="42">
        <f>Metodo!I6</f>
        <v>0.5</v>
      </c>
      <c r="D17" s="42">
        <f>(Metodo!D6+Metodo!I6)/2</f>
        <v>0.65</v>
      </c>
    </row>
    <row r="18" spans="1:4" ht="12.75">
      <c r="A18" s="40">
        <v>1</v>
      </c>
      <c r="B18" s="42">
        <f>Metodo!E6</f>
        <v>0.8</v>
      </c>
      <c r="C18" s="42">
        <f>Metodo!J6</f>
        <v>0.5</v>
      </c>
      <c r="D18" s="42">
        <f>(Metodo!E6+Metodo!J6)/2</f>
        <v>0.65</v>
      </c>
    </row>
    <row r="19" spans="1:4" ht="12.75">
      <c r="A19" s="40">
        <v>0</v>
      </c>
      <c r="B19" s="42">
        <f>Metodo!F6</f>
        <v>0.9</v>
      </c>
      <c r="C19" s="42">
        <f>Metodo!K6</f>
        <v>0.6000000000000001</v>
      </c>
      <c r="D19" s="42">
        <f>(Metodo!F6+Metodo!K6)/2</f>
        <v>0.75</v>
      </c>
    </row>
    <row r="24" spans="3:4" ht="12.75">
      <c r="C24" s="43" t="s">
        <v>203</v>
      </c>
      <c r="D24" s="44">
        <f>M6</f>
        <v>0.7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2016-10-24T06:41:17Z</dcterms:created>
  <dcterms:modified xsi:type="dcterms:W3CDTF">2016-11-08T11:30:59Z</dcterms:modified>
  <cp:category/>
  <cp:version/>
  <cp:contentType/>
  <cp:contentStatus/>
  <cp:revision>48</cp:revision>
</cp:coreProperties>
</file>