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_DIDATTICA\SECI F&amp;M\compiti\febbraio2020\"/>
    </mc:Choice>
  </mc:AlternateContent>
  <bookViews>
    <workbookView xWindow="0" yWindow="120" windowWidth="12765" windowHeight="7710" tabRatio="654" activeTab="4"/>
  </bookViews>
  <sheets>
    <sheet name="TESTO" sheetId="28" r:id="rId1"/>
    <sheet name="ES_1" sheetId="22" r:id="rId2"/>
    <sheet name="ES_2" sheetId="23" r:id="rId3"/>
    <sheet name="ES_3" sheetId="24" r:id="rId4"/>
    <sheet name="ES_4" sheetId="27" r:id="rId5"/>
    <sheet name="tavola t" sheetId="32" r:id="rId6"/>
    <sheet name="ES_5" sheetId="29" r:id="rId7"/>
  </sheets>
  <calcPr calcId="162913"/>
</workbook>
</file>

<file path=xl/calcChain.xml><?xml version="1.0" encoding="utf-8"?>
<calcChain xmlns="http://schemas.openxmlformats.org/spreadsheetml/2006/main">
  <c r="C15" i="27" l="1"/>
  <c r="C14" i="27"/>
  <c r="B20" i="27" l="1"/>
  <c r="B19" i="27"/>
  <c r="H38" i="24" l="1"/>
  <c r="H3" i="29"/>
  <c r="J16" i="29"/>
  <c r="J13" i="29"/>
  <c r="J14" i="29"/>
  <c r="J15" i="29"/>
  <c r="J12" i="29"/>
  <c r="J18" i="29"/>
  <c r="I16" i="29"/>
  <c r="E9" i="29"/>
  <c r="E10" i="29"/>
  <c r="E11" i="29"/>
  <c r="E12" i="29"/>
  <c r="E13" i="29"/>
  <c r="E14" i="29"/>
  <c r="E15" i="29"/>
  <c r="E16" i="29"/>
  <c r="E17" i="29"/>
  <c r="E18" i="29"/>
  <c r="E19" i="29"/>
  <c r="E8" i="29"/>
  <c r="D9" i="29"/>
  <c r="F9" i="29"/>
  <c r="D10" i="29"/>
  <c r="F10" i="29"/>
  <c r="D11" i="29"/>
  <c r="F11" i="29"/>
  <c r="D12" i="29"/>
  <c r="F12" i="29"/>
  <c r="D13" i="29"/>
  <c r="F13" i="29"/>
  <c r="D14" i="29"/>
  <c r="F14" i="29"/>
  <c r="D15" i="29"/>
  <c r="F15" i="29"/>
  <c r="D16" i="29"/>
  <c r="F16" i="29"/>
  <c r="D17" i="29"/>
  <c r="F17" i="29"/>
  <c r="D18" i="29"/>
  <c r="F18" i="29"/>
  <c r="D19" i="29"/>
  <c r="F19" i="29"/>
  <c r="D8" i="29"/>
  <c r="F8" i="29"/>
  <c r="C37" i="24"/>
  <c r="E33" i="24" s="1"/>
  <c r="B37" i="24"/>
  <c r="D32" i="24" s="1"/>
  <c r="G11" i="24"/>
  <c r="G12" i="24" s="1"/>
  <c r="B11" i="24"/>
  <c r="C11" i="24" s="1"/>
  <c r="D11" i="24" s="1"/>
  <c r="D20" i="24"/>
  <c r="B8" i="23"/>
  <c r="C8" i="23"/>
  <c r="E8" i="23"/>
  <c r="D8" i="23"/>
  <c r="E7" i="23"/>
  <c r="E6" i="23"/>
  <c r="E5" i="23"/>
  <c r="D28" i="22"/>
  <c r="D29" i="22"/>
  <c r="E28" i="22"/>
  <c r="E29" i="22"/>
  <c r="B7" i="22"/>
  <c r="B16" i="22" s="1"/>
  <c r="C7" i="22"/>
  <c r="C16" i="22"/>
  <c r="D7" i="22"/>
  <c r="D16" i="22" s="1"/>
  <c r="E6" i="22"/>
  <c r="E5" i="22"/>
  <c r="E4" i="22"/>
  <c r="E7" i="28"/>
  <c r="E8" i="28"/>
  <c r="B9" i="28"/>
  <c r="C9" i="28"/>
  <c r="D9" i="28"/>
  <c r="E6" i="28"/>
  <c r="F18" i="24"/>
  <c r="F19" i="24" s="1"/>
  <c r="F21" i="24" s="1"/>
  <c r="E22" i="23"/>
  <c r="E17" i="23"/>
  <c r="E12" i="23"/>
  <c r="F28" i="22"/>
  <c r="G28" i="22"/>
  <c r="G29" i="22" s="1"/>
  <c r="F29" i="22"/>
  <c r="G26" i="22"/>
  <c r="G27" i="22"/>
  <c r="G25" i="22"/>
  <c r="C15" i="22"/>
  <c r="E9" i="28"/>
  <c r="C17" i="22"/>
  <c r="C18" i="22" s="1"/>
  <c r="H12" i="24" l="1"/>
  <c r="I12" i="24" s="1"/>
  <c r="G13" i="24"/>
  <c r="H11" i="24"/>
  <c r="I11" i="24" s="1"/>
  <c r="D34" i="24"/>
  <c r="I20" i="24"/>
  <c r="B12" i="24"/>
  <c r="B13" i="24" s="1"/>
  <c r="C13" i="24" s="1"/>
  <c r="D13" i="24" s="1"/>
  <c r="D35" i="24"/>
  <c r="D17" i="22"/>
  <c r="D15" i="22"/>
  <c r="D18" i="22" s="1"/>
  <c r="F34" i="24"/>
  <c r="F32" i="24"/>
  <c r="E36" i="24"/>
  <c r="E35" i="24"/>
  <c r="E32" i="24"/>
  <c r="E34" i="24"/>
  <c r="D36" i="24"/>
  <c r="D31" i="24"/>
  <c r="E31" i="24"/>
  <c r="D33" i="24"/>
  <c r="F33" i="24" s="1"/>
  <c r="E7" i="22"/>
  <c r="B15" i="22"/>
  <c r="B17" i="22"/>
  <c r="F31" i="24" l="1"/>
  <c r="F37" i="24" s="1"/>
  <c r="G38" i="24" s="1"/>
  <c r="B14" i="24"/>
  <c r="G14" i="24"/>
  <c r="H13" i="24"/>
  <c r="I13" i="24" s="1"/>
  <c r="F36" i="24"/>
  <c r="C12" i="24"/>
  <c r="D12" i="24" s="1"/>
  <c r="F35" i="24"/>
  <c r="C14" i="24"/>
  <c r="D14" i="24" s="1"/>
  <c r="B15" i="24"/>
  <c r="B18" i="22"/>
  <c r="E15" i="22"/>
  <c r="E17" i="22"/>
  <c r="E16" i="22"/>
  <c r="H14" i="24" l="1"/>
  <c r="I14" i="24" s="1"/>
  <c r="G15" i="24"/>
  <c r="C15" i="24"/>
  <c r="D15" i="24" s="1"/>
  <c r="B16" i="24"/>
  <c r="C16" i="24" s="1"/>
  <c r="D16" i="24" s="1"/>
  <c r="D17" i="24" s="1"/>
  <c r="D18" i="24" s="1"/>
  <c r="D19" i="24" s="1"/>
  <c r="D21" i="24" s="1"/>
  <c r="E18" i="22"/>
  <c r="G16" i="24" l="1"/>
  <c r="H16" i="24" s="1"/>
  <c r="I16" i="24" s="1"/>
  <c r="H15" i="24"/>
  <c r="I15" i="24" s="1"/>
  <c r="I17" i="24" s="1"/>
  <c r="I18" i="24" s="1"/>
  <c r="I19" i="24" s="1"/>
  <c r="I21" i="24" s="1"/>
</calcChain>
</file>

<file path=xl/sharedStrings.xml><?xml version="1.0" encoding="utf-8"?>
<sst xmlns="http://schemas.openxmlformats.org/spreadsheetml/2006/main" count="200" uniqueCount="108">
  <si>
    <t>media</t>
  </si>
  <si>
    <t>Totale</t>
  </si>
  <si>
    <t>Esercizio 1.</t>
  </si>
  <si>
    <t>Esercizio 2.</t>
  </si>
  <si>
    <t>Esercizio 3.</t>
  </si>
  <si>
    <t>basso</t>
  </si>
  <si>
    <t>medio</t>
  </si>
  <si>
    <t>alto</t>
  </si>
  <si>
    <t>le distribuzioni relative della retribuzione condizionate al titolo di studio sono diverse</t>
  </si>
  <si>
    <t>distribuzione (stocastica)</t>
  </si>
  <si>
    <t>classi</t>
  </si>
  <si>
    <t>val centr</t>
  </si>
  <si>
    <t xml:space="preserve">retribuzione media </t>
  </si>
  <si>
    <t>casi favorevoli</t>
  </si>
  <si>
    <t>casi possibili</t>
  </si>
  <si>
    <t>scarti</t>
  </si>
  <si>
    <t>scarti^2</t>
  </si>
  <si>
    <t>devianza</t>
  </si>
  <si>
    <t>SQM</t>
  </si>
  <si>
    <t>varianza</t>
  </si>
  <si>
    <t>CV</t>
  </si>
  <si>
    <t>Esercizio 2. Si supponga di estrarre casualmente uno dei 200 operatori di cui all'esercizio 1</t>
  </si>
  <si>
    <r>
      <t xml:space="preserve">dalla corrisponedente marginale. Quindi </t>
    </r>
    <r>
      <rPr>
        <b/>
        <u/>
        <sz val="10"/>
        <color indexed="12"/>
        <rFont val="Arial"/>
        <family val="2"/>
      </rPr>
      <t>non</t>
    </r>
    <r>
      <rPr>
        <b/>
        <sz val="10"/>
        <color indexed="12"/>
        <rFont val="Arial"/>
        <family val="2"/>
      </rPr>
      <t xml:space="preserve"> siamo nella situazione di indipendenza in</t>
    </r>
  </si>
  <si>
    <t>retribuzione
(miglia di €)</t>
  </si>
  <si>
    <t>umanistica</t>
  </si>
  <si>
    <t>socio-econ</t>
  </si>
  <si>
    <t>scientif o tecnolog</t>
  </si>
  <si>
    <t>Tipo di laurea</t>
  </si>
  <si>
    <t>-</t>
  </si>
  <si>
    <r>
      <t xml:space="preserve">1a) </t>
    </r>
    <r>
      <rPr>
        <sz val="10"/>
        <rFont val="Arial"/>
        <family val="2"/>
      </rPr>
      <t>- indicare la % di individui che hanno uno stipendio superiore ai 2000 €</t>
    </r>
  </si>
  <si>
    <t>0,5 - 1,0</t>
  </si>
  <si>
    <t>1,0 - 2,0</t>
  </si>
  <si>
    <t>2,0 - 2,5</t>
  </si>
  <si>
    <r>
      <t>2a) -</t>
    </r>
    <r>
      <rPr>
        <sz val="10"/>
        <rFont val="Arial"/>
        <family val="2"/>
      </rPr>
      <t xml:space="preserve"> qual è la probabilità che abbia una laurea di tipo socio economico?</t>
    </r>
  </si>
  <si>
    <t>ANNI</t>
  </si>
  <si>
    <t>a</t>
  </si>
  <si>
    <t>b</t>
  </si>
  <si>
    <t>c</t>
  </si>
  <si>
    <t>d</t>
  </si>
  <si>
    <t>e</t>
  </si>
  <si>
    <t>f</t>
  </si>
  <si>
    <t xml:space="preserve">Esercizio 3. </t>
  </si>
  <si>
    <t>individuo</t>
  </si>
  <si>
    <t>VELOCITA</t>
  </si>
  <si>
    <t xml:space="preserve">Esercizio 4. </t>
  </si>
  <si>
    <t>La seguente tabella riporta la distribuzione di frequenze di 200 laureati classificati secondo i due caratteri: stipendio e tipo di laurea</t>
  </si>
  <si>
    <t>D</t>
  </si>
  <si>
    <t>A</t>
  </si>
  <si>
    <t>B</t>
  </si>
  <si>
    <t>C</t>
  </si>
  <si>
    <t>X</t>
  </si>
  <si>
    <t>car X</t>
  </si>
  <si>
    <t>La popolazione di 4 individui sui quali si rileva il carattere X=numero di caffè giornalieri consumati è la seguente</t>
  </si>
  <si>
    <t xml:space="preserve">Esercizio 5. </t>
  </si>
  <si>
    <r>
      <t>2b) -</t>
    </r>
    <r>
      <rPr>
        <sz val="10"/>
        <rFont val="Arial"/>
        <family val="2"/>
      </rPr>
      <t xml:space="preserve"> sapendo che ha uno stipendio tra 2000 e 2500 €, qual è la probabilità che abbia una laurea scient. o tecnologica?</t>
    </r>
  </si>
  <si>
    <t>Nella prospetto che segue sono riportati, per un gruppo di 6 ex atleti, due caratteri: ANNI (che misura il numero di anni trascorsi dal periodo dell'interruzione dell'attività agonistica) - e VELOCITA'  (che misura la velocità in km/h registrata in una prova di corsa)</t>
  </si>
  <si>
    <r>
      <t xml:space="preserve">5a) </t>
    </r>
    <r>
      <rPr>
        <sz val="10"/>
        <rFont val="Arial"/>
        <family val="2"/>
      </rPr>
      <t>Si costruisca la distribuzione campionaria della media per campioni di numerosità 2 estratti casualmente (senza ripetizione) dalla popolazione in oggetto</t>
    </r>
  </si>
  <si>
    <t xml:space="preserve">30/100 = </t>
  </si>
  <si>
    <t>Le medie delle retribuzioni condizionate ai diversi tipi di laurea sono diverse tra loro</t>
  </si>
  <si>
    <t>Quindi non sussiste indipendenza in media della retribuzione dal titolo di studio</t>
  </si>
  <si>
    <t>2b) - sapendo che ha uno stipendio tra 2000 e 2500 €, qual è la probabilità che abbia una laurea scient. o tecnologica?</t>
  </si>
  <si>
    <r>
      <t>2c) -</t>
    </r>
    <r>
      <rPr>
        <sz val="10"/>
        <rFont val="Arial"/>
        <family val="2"/>
      </rPr>
      <t xml:space="preserve"> qual è la probabilità che abbia una laurea umanistica e uno stipendio tra 100 e 2000 €?</t>
    </r>
  </si>
  <si>
    <t>anni</t>
  </si>
  <si>
    <t>velocita</t>
  </si>
  <si>
    <t>Y</t>
  </si>
  <si>
    <t>(x-Mx)</t>
  </si>
  <si>
    <t>(y-My)</t>
  </si>
  <si>
    <t>(x-Mx)(y-My)</t>
  </si>
  <si>
    <t>Mx</t>
  </si>
  <si>
    <t>My</t>
  </si>
  <si>
    <t>COVxy</t>
  </si>
  <si>
    <t>(-67)/6</t>
  </si>
  <si>
    <t>Universo dei campioni di unità</t>
  </si>
  <si>
    <t>1a estr</t>
  </si>
  <si>
    <t>2a estr</t>
  </si>
  <si>
    <t>Universo dei campioni di valori</t>
  </si>
  <si>
    <t>medie</t>
  </si>
  <si>
    <t>n camp</t>
  </si>
  <si>
    <t>Pr</t>
  </si>
  <si>
    <t>campioni possibili</t>
  </si>
  <si>
    <r>
      <t>2c) -</t>
    </r>
    <r>
      <rPr>
        <sz val="10"/>
        <rFont val="Arial"/>
        <family val="2"/>
      </rPr>
      <t xml:space="preserve"> qual è la probabilità che abbia una laurea umanistica e uno stipendio tra 1000 e 2000 €?</t>
    </r>
  </si>
  <si>
    <r>
      <t xml:space="preserve">5b) </t>
    </r>
    <r>
      <rPr>
        <sz val="10"/>
        <rFont val="Arial"/>
        <family val="2"/>
      </rPr>
      <t>Si verifichi che la media campionaria  è uno stimatore corretto (non distorto) della media della popolazione</t>
    </r>
  </si>
  <si>
    <t>FONTI E METODI - Prova scritta del 4 giugno 2007</t>
  </si>
  <si>
    <t>retribuzione
(migliaia di €)</t>
  </si>
  <si>
    <r>
      <t xml:space="preserve">1b) - </t>
    </r>
    <r>
      <rPr>
        <sz val="10"/>
        <rFont val="Arial"/>
        <family val="2"/>
      </rPr>
      <t>verificare se tra i due caratteri vi è indipendenza in distribuzione (stocastica)</t>
    </r>
  </si>
  <si>
    <r>
      <t>1c) -</t>
    </r>
    <r>
      <rPr>
        <sz val="10"/>
        <rFont val="Arial"/>
        <family val="2"/>
      </rPr>
      <t xml:space="preserve"> verificare se tra i due caratteri vi è indipendenza in media</t>
    </r>
  </si>
  <si>
    <t>Si supponga di estrarre casualmente uno dei 100 laureati di cui all'esercizio 1.</t>
  </si>
  <si>
    <t>VELOCITA'</t>
  </si>
  <si>
    <r>
      <t xml:space="preserve">3a) </t>
    </r>
    <r>
      <rPr>
        <sz val="10"/>
        <rFont val="Arial"/>
        <family val="2"/>
      </rPr>
      <t>Determinare, attraverso un opportuno indice, se è più elevata la variabilità degli ANNI o quella della VELOCITA'</t>
    </r>
  </si>
  <si>
    <r>
      <t xml:space="preserve">3b) </t>
    </r>
    <r>
      <rPr>
        <sz val="10"/>
        <rFont val="Arial"/>
        <family val="2"/>
      </rPr>
      <t>Determinare il grado di associazione attraverso un indice opportuno e commentare il risultato</t>
    </r>
  </si>
  <si>
    <t>considerando i 6  individui di cui all'esercizio precedente un campione della popolazione "ex-atleti", determinare l'intervallo di confidenza al 99% della velocità media degli ex-atleti</t>
  </si>
  <si>
    <t>1b) - verificare se tra i due caratteri vi è indipendenza in distribuzione (stocastica)</t>
  </si>
  <si>
    <r>
      <t xml:space="preserve">3a) </t>
    </r>
    <r>
      <rPr>
        <sz val="10"/>
        <rFont val="Arial"/>
        <family val="2"/>
      </rPr>
      <t>Determinare, attraverso un opportuno indice, se è più elevata la variabilità degli ANNI o quella della VELOCITA</t>
    </r>
  </si>
  <si>
    <t xml:space="preserve">esercizio 4 </t>
  </si>
  <si>
    <t>estremo sup.</t>
  </si>
  <si>
    <t>estremo inferiore</t>
  </si>
  <si>
    <t>media popolazione</t>
  </si>
  <si>
    <t xml:space="preserve">valore atteso media campionaria </t>
  </si>
  <si>
    <t>C'è un'associazione molto forte e di tipo discorde, dato che il coefficiente di correlazione lineare è molto vicino a -1</t>
  </si>
  <si>
    <t>statistica s, deviazione standard campioonaria</t>
  </si>
  <si>
    <t>x medio, media campionaria</t>
  </si>
  <si>
    <t xml:space="preserve">intervallo di confidenza: 99%. Pertanto le due code hanno un'area complessiva di 0,01. E la coda dx (come la sx) 0,005. </t>
  </si>
  <si>
    <t>area della coda a dx</t>
  </si>
  <si>
    <t>gdl</t>
  </si>
  <si>
    <t>normale</t>
  </si>
  <si>
    <t>sulle tavoledella t di Student trovo , per coda dx=0,005 e gdl=5 il valore di 4,03214298355523</t>
  </si>
  <si>
    <t>e quindi</t>
  </si>
  <si>
    <t>intervallo confidenza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</si>
</sst>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0.0"/>
    <numFmt numFmtId="166" formatCode="0.0000"/>
    <numFmt numFmtId="167" formatCode="0.0%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justify"/>
    </xf>
    <xf numFmtId="0" fontId="2" fillId="0" borderId="0" xfId="0" applyFont="1" applyAlignment="1"/>
    <xf numFmtId="0" fontId="2" fillId="0" borderId="0" xfId="0" applyFont="1" applyAlignment="1">
      <alignment horizontal="right"/>
    </xf>
    <xf numFmtId="167" fontId="5" fillId="2" borderId="0" xfId="1" applyNumberFormat="1" applyFont="1" applyFill="1" applyAlignment="1"/>
    <xf numFmtId="2" fontId="2" fillId="0" borderId="0" xfId="0" applyNumberFormat="1" applyFont="1" applyAlignment="1"/>
    <xf numFmtId="0" fontId="2" fillId="0" borderId="0" xfId="0" applyFont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/>
    <xf numFmtId="0" fontId="8" fillId="3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4" borderId="0" xfId="0" applyFont="1" applyFill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2"/>
    </xf>
    <xf numFmtId="0" fontId="0" fillId="0" borderId="0" xfId="0" applyAlignment="1">
      <alignment horizontal="right"/>
    </xf>
    <xf numFmtId="2" fontId="0" fillId="2" borderId="0" xfId="0" applyNumberFormat="1" applyFill="1"/>
    <xf numFmtId="0" fontId="7" fillId="0" borderId="0" xfId="0" applyFont="1"/>
    <xf numFmtId="0" fontId="10" fillId="0" borderId="0" xfId="0" applyFont="1"/>
    <xf numFmtId="0" fontId="9" fillId="0" borderId="0" xfId="0" applyFont="1" applyAlignment="1"/>
    <xf numFmtId="166" fontId="5" fillId="2" borderId="0" xfId="0" applyNumberFormat="1" applyFont="1" applyFill="1"/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" fontId="2" fillId="8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" fontId="2" fillId="8" borderId="7" xfId="0" quotePrefix="1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vertical="center" wrapText="1"/>
    </xf>
    <xf numFmtId="0" fontId="0" fillId="0" borderId="0" xfId="0" applyBorder="1"/>
    <xf numFmtId="0" fontId="14" fillId="0" borderId="0" xfId="0" applyFont="1" applyAlignment="1">
      <alignment vertical="center"/>
    </xf>
    <xf numFmtId="0" fontId="6" fillId="0" borderId="9" xfId="0" applyNumberFormat="1" applyFont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9" borderId="0" xfId="0" applyFont="1" applyFill="1" applyAlignment="1">
      <alignment horizontal="center"/>
    </xf>
    <xf numFmtId="0" fontId="12" fillId="0" borderId="0" xfId="0" applyFont="1"/>
    <xf numFmtId="0" fontId="0" fillId="0" borderId="20" xfId="0" applyBorder="1"/>
    <xf numFmtId="0" fontId="0" fillId="0" borderId="21" xfId="0" applyNumberFormat="1" applyBorder="1"/>
    <xf numFmtId="2" fontId="2" fillId="8" borderId="0" xfId="0" applyNumberFormat="1" applyFont="1" applyFill="1" applyAlignment="1"/>
    <xf numFmtId="0" fontId="0" fillId="0" borderId="9" xfId="0" applyBorder="1"/>
    <xf numFmtId="0" fontId="0" fillId="0" borderId="22" xfId="0" applyNumberFormat="1" applyBorder="1"/>
    <xf numFmtId="0" fontId="0" fillId="0" borderId="3" xfId="0" applyBorder="1"/>
    <xf numFmtId="0" fontId="0" fillId="0" borderId="23" xfId="0" applyNumberFormat="1" applyBorder="1"/>
    <xf numFmtId="0" fontId="3" fillId="10" borderId="0" xfId="0" applyFont="1" applyFill="1"/>
    <xf numFmtId="165" fontId="14" fillId="0" borderId="0" xfId="0" applyNumberFormat="1" applyFont="1" applyAlignment="1">
      <alignment horizontal="center" vertical="center"/>
    </xf>
    <xf numFmtId="166" fontId="3" fillId="3" borderId="0" xfId="0" applyNumberFormat="1" applyFont="1" applyFill="1" applyAlignment="1">
      <alignment horizontal="center"/>
    </xf>
    <xf numFmtId="0" fontId="0" fillId="11" borderId="0" xfId="0" applyFill="1"/>
    <xf numFmtId="0" fontId="2" fillId="0" borderId="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quotePrefix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center" wrapText="1"/>
    </xf>
    <xf numFmtId="0" fontId="2" fillId="0" borderId="0" xfId="3" applyFont="1"/>
    <xf numFmtId="0" fontId="1" fillId="0" borderId="0" xfId="3"/>
    <xf numFmtId="0" fontId="15" fillId="12" borderId="0" xfId="3" applyFont="1" applyFill="1"/>
    <xf numFmtId="0" fontId="1" fillId="11" borderId="0" xfId="0" applyFont="1" applyFill="1"/>
  </cellXfs>
  <cellStyles count="4">
    <cellStyle name="Normale" xfId="0" builtinId="0"/>
    <cellStyle name="Normale 2" xfId="2"/>
    <cellStyle name="Normale 3" xfId="3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emf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219075</xdr:colOff>
          <xdr:row>9</xdr:row>
          <xdr:rowOff>0</xdr:rowOff>
        </xdr:from>
        <xdr:to>
          <xdr:col>10</xdr:col>
          <xdr:colOff>533400</xdr:colOff>
          <xdr:row>9</xdr:row>
          <xdr:rowOff>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6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9" name="Object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2.wmf"/><Relationship Id="rId4" Type="http://schemas.openxmlformats.org/officeDocument/2006/relationships/oleObject" Target="../embeddings/oleObject2.bin"/><Relationship Id="rId9" Type="http://schemas.openxmlformats.org/officeDocument/2006/relationships/image" Target="../media/image4.w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3" sqref="A33:I33"/>
    </sheetView>
  </sheetViews>
  <sheetFormatPr defaultRowHeight="12.75" x14ac:dyDescent="0.2"/>
  <cols>
    <col min="1" max="1" width="17.28515625" style="3" customWidth="1"/>
    <col min="2" max="5" width="10.85546875" style="3" customWidth="1"/>
    <col min="6" max="7" width="9.140625" style="3"/>
    <col min="8" max="8" width="7" style="3" customWidth="1"/>
    <col min="9" max="9" width="13.28515625" style="3" customWidth="1"/>
    <col min="10" max="10" width="5" style="3" customWidth="1"/>
    <col min="11" max="12" width="5.42578125" style="3" customWidth="1"/>
    <col min="13" max="13" width="9.85546875" style="3" bestFit="1" customWidth="1"/>
    <col min="14" max="16384" width="9.140625" style="3"/>
  </cols>
  <sheetData>
    <row r="1" spans="1:13" s="61" customFormat="1" ht="18.75" thickBot="1" x14ac:dyDescent="0.25">
      <c r="A1" s="100" t="s">
        <v>82</v>
      </c>
      <c r="B1" s="100"/>
      <c r="C1" s="100"/>
      <c r="D1" s="100"/>
      <c r="E1" s="100"/>
      <c r="F1" s="100"/>
      <c r="G1" s="100"/>
      <c r="H1" s="100"/>
      <c r="I1" s="100"/>
      <c r="M1" s="80"/>
    </row>
    <row r="2" spans="1:13" ht="13.5" thickBot="1" x14ac:dyDescent="0.25">
      <c r="A2" s="33" t="s">
        <v>2</v>
      </c>
      <c r="B2" s="34"/>
      <c r="C2" s="34"/>
      <c r="D2" s="34"/>
      <c r="E2" s="34"/>
      <c r="F2" s="34"/>
      <c r="G2" s="34"/>
      <c r="H2" s="34"/>
      <c r="I2" s="35"/>
    </row>
    <row r="3" spans="1:13" ht="27.75" customHeight="1" thickBot="1" x14ac:dyDescent="0.25">
      <c r="A3" s="86" t="s">
        <v>45</v>
      </c>
      <c r="B3" s="87"/>
      <c r="C3" s="87"/>
      <c r="D3" s="87"/>
      <c r="E3" s="87"/>
      <c r="F3" s="87"/>
      <c r="G3" s="87"/>
      <c r="H3" s="87"/>
      <c r="I3" s="88"/>
      <c r="K3" s="6"/>
      <c r="L3" s="6"/>
    </row>
    <row r="4" spans="1:13" x14ac:dyDescent="0.2">
      <c r="A4" s="89" t="s">
        <v>83</v>
      </c>
      <c r="B4" s="89" t="s">
        <v>27</v>
      </c>
      <c r="C4" s="104"/>
      <c r="D4" s="91"/>
      <c r="E4" s="91" t="s">
        <v>1</v>
      </c>
      <c r="F4" s="31"/>
      <c r="G4" s="31"/>
      <c r="H4" s="31"/>
      <c r="I4" s="32"/>
      <c r="K4" s="6"/>
      <c r="L4" s="6"/>
    </row>
    <row r="5" spans="1:13" ht="26.25" thickBot="1" x14ac:dyDescent="0.25">
      <c r="A5" s="90"/>
      <c r="B5" s="55" t="s">
        <v>24</v>
      </c>
      <c r="C5" s="56" t="s">
        <v>25</v>
      </c>
      <c r="D5" s="57" t="s">
        <v>26</v>
      </c>
      <c r="E5" s="92"/>
      <c r="F5" s="36"/>
      <c r="G5" s="36"/>
      <c r="H5" s="36"/>
      <c r="I5" s="37"/>
    </row>
    <row r="6" spans="1:13" x14ac:dyDescent="0.2">
      <c r="A6" s="38" t="s">
        <v>30</v>
      </c>
      <c r="B6" s="41">
        <v>10</v>
      </c>
      <c r="C6" s="42">
        <v>10</v>
      </c>
      <c r="D6" s="42" t="s">
        <v>28</v>
      </c>
      <c r="E6" s="39">
        <f>SUM(B6:D6)</f>
        <v>20</v>
      </c>
      <c r="F6" s="36"/>
      <c r="G6" s="36"/>
      <c r="H6" s="36"/>
      <c r="I6" s="37"/>
    </row>
    <row r="7" spans="1:13" x14ac:dyDescent="0.2">
      <c r="A7" s="40" t="s">
        <v>31</v>
      </c>
      <c r="B7" s="41">
        <v>10</v>
      </c>
      <c r="C7" s="42">
        <v>20</v>
      </c>
      <c r="D7" s="42">
        <v>20</v>
      </c>
      <c r="E7" s="43">
        <f>SUM(B7:D7)</f>
        <v>50</v>
      </c>
      <c r="F7" s="36"/>
      <c r="G7" s="36"/>
      <c r="H7" s="36"/>
      <c r="I7" s="37"/>
    </row>
    <row r="8" spans="1:13" ht="13.5" thickBot="1" x14ac:dyDescent="0.25">
      <c r="A8" s="40" t="s">
        <v>32</v>
      </c>
      <c r="B8" s="44" t="s">
        <v>28</v>
      </c>
      <c r="C8" s="45">
        <v>10</v>
      </c>
      <c r="D8" s="45">
        <v>20</v>
      </c>
      <c r="E8" s="43">
        <f>SUM(B8:D8)</f>
        <v>30</v>
      </c>
      <c r="F8" s="36"/>
      <c r="G8" s="36"/>
      <c r="H8" s="36"/>
      <c r="I8" s="37"/>
    </row>
    <row r="9" spans="1:13" ht="13.5" thickBot="1" x14ac:dyDescent="0.25">
      <c r="A9" s="46" t="s">
        <v>1</v>
      </c>
      <c r="B9" s="47">
        <f>SUM(B6:B8)</f>
        <v>20</v>
      </c>
      <c r="C9" s="48">
        <f>SUM(C6:C8)</f>
        <v>40</v>
      </c>
      <c r="D9" s="48">
        <f>SUM(D6:D8)</f>
        <v>40</v>
      </c>
      <c r="E9" s="49">
        <f>SUM(B9:D9)</f>
        <v>100</v>
      </c>
      <c r="F9" s="36"/>
      <c r="G9" s="36"/>
      <c r="H9" s="36"/>
      <c r="I9" s="37"/>
    </row>
    <row r="10" spans="1:13" x14ac:dyDescent="0.2">
      <c r="A10" s="96" t="s">
        <v>29</v>
      </c>
      <c r="B10" s="97"/>
      <c r="C10" s="97"/>
      <c r="D10" s="97"/>
      <c r="E10" s="97"/>
      <c r="F10" s="97"/>
      <c r="G10" s="97"/>
      <c r="H10" s="97"/>
      <c r="I10" s="98"/>
    </row>
    <row r="11" spans="1:13" ht="12.75" customHeight="1" x14ac:dyDescent="0.2">
      <c r="A11" s="96" t="s">
        <v>84</v>
      </c>
      <c r="B11" s="97"/>
      <c r="C11" s="97"/>
      <c r="D11" s="97"/>
      <c r="E11" s="97"/>
      <c r="F11" s="97"/>
      <c r="G11" s="97"/>
      <c r="H11" s="97"/>
      <c r="I11" s="98"/>
    </row>
    <row r="12" spans="1:13" x14ac:dyDescent="0.2">
      <c r="A12" s="96" t="s">
        <v>85</v>
      </c>
      <c r="B12" s="97"/>
      <c r="C12" s="97"/>
      <c r="D12" s="97"/>
      <c r="E12" s="97"/>
      <c r="F12" s="97"/>
      <c r="G12" s="97"/>
      <c r="H12" s="97"/>
      <c r="I12" s="98"/>
    </row>
    <row r="13" spans="1:13" ht="13.5" thickBot="1" x14ac:dyDescent="0.25">
      <c r="A13" s="50"/>
      <c r="B13" s="31"/>
      <c r="C13" s="36"/>
      <c r="D13" s="36"/>
      <c r="E13" s="36"/>
      <c r="F13" s="36"/>
      <c r="G13" s="36"/>
      <c r="H13" s="36"/>
      <c r="I13" s="37"/>
    </row>
    <row r="14" spans="1:13" ht="13.5" thickBot="1" x14ac:dyDescent="0.25">
      <c r="A14" s="33" t="s">
        <v>3</v>
      </c>
      <c r="B14" s="36"/>
      <c r="C14" s="36"/>
      <c r="D14" s="36"/>
      <c r="E14" s="36"/>
      <c r="F14" s="36"/>
      <c r="G14" s="36"/>
      <c r="H14" s="36"/>
      <c r="I14" s="37"/>
    </row>
    <row r="15" spans="1:13" x14ac:dyDescent="0.2">
      <c r="A15" s="93" t="s">
        <v>86</v>
      </c>
      <c r="B15" s="94"/>
      <c r="C15" s="94"/>
      <c r="D15" s="94"/>
      <c r="E15" s="94"/>
      <c r="F15" s="94"/>
      <c r="G15" s="94"/>
      <c r="H15" s="94"/>
      <c r="I15" s="95"/>
    </row>
    <row r="16" spans="1:13" x14ac:dyDescent="0.2">
      <c r="A16" s="96" t="s">
        <v>33</v>
      </c>
      <c r="B16" s="97"/>
      <c r="C16" s="97"/>
      <c r="D16" s="97"/>
      <c r="E16" s="97"/>
      <c r="F16" s="97"/>
      <c r="G16" s="97"/>
      <c r="H16" s="97"/>
      <c r="I16" s="98"/>
    </row>
    <row r="17" spans="1:9" x14ac:dyDescent="0.2">
      <c r="A17" s="96" t="s">
        <v>54</v>
      </c>
      <c r="B17" s="97"/>
      <c r="C17" s="97"/>
      <c r="D17" s="97"/>
      <c r="E17" s="97"/>
      <c r="F17" s="97"/>
      <c r="G17" s="97"/>
      <c r="H17" s="97"/>
      <c r="I17" s="98"/>
    </row>
    <row r="18" spans="1:9" x14ac:dyDescent="0.2">
      <c r="A18" s="96" t="s">
        <v>80</v>
      </c>
      <c r="B18" s="97"/>
      <c r="C18" s="97"/>
      <c r="D18" s="97"/>
      <c r="E18" s="97"/>
      <c r="F18" s="97"/>
      <c r="G18" s="97"/>
      <c r="H18" s="97"/>
      <c r="I18" s="98"/>
    </row>
    <row r="19" spans="1:9" ht="13.5" thickBot="1" x14ac:dyDescent="0.25">
      <c r="A19" s="51"/>
      <c r="B19" s="52"/>
      <c r="C19" s="52"/>
      <c r="D19" s="52"/>
      <c r="E19" s="52"/>
      <c r="F19" s="52"/>
      <c r="G19" s="52"/>
      <c r="H19" s="52"/>
      <c r="I19" s="53"/>
    </row>
    <row r="20" spans="1:9" ht="13.5" thickBot="1" x14ac:dyDescent="0.25">
      <c r="A20" s="33" t="s">
        <v>41</v>
      </c>
      <c r="B20" s="58"/>
      <c r="C20" s="58"/>
      <c r="D20" s="58"/>
      <c r="E20" s="58"/>
      <c r="F20" s="58"/>
      <c r="G20" s="58"/>
      <c r="H20" s="58"/>
      <c r="I20" s="53"/>
    </row>
    <row r="21" spans="1:9" ht="39.75" customHeight="1" thickBot="1" x14ac:dyDescent="0.25">
      <c r="A21" s="86" t="s">
        <v>55</v>
      </c>
      <c r="B21" s="87"/>
      <c r="C21" s="87"/>
      <c r="D21" s="87"/>
      <c r="E21" s="87"/>
      <c r="F21" s="87"/>
      <c r="G21" s="87"/>
      <c r="H21" s="87"/>
      <c r="I21" s="88"/>
    </row>
    <row r="22" spans="1:9" x14ac:dyDescent="0.2">
      <c r="A22" s="62" t="s">
        <v>42</v>
      </c>
      <c r="B22" s="63" t="s">
        <v>34</v>
      </c>
      <c r="C22" s="64" t="s">
        <v>87</v>
      </c>
      <c r="D22" s="59"/>
      <c r="E22" s="59"/>
      <c r="F22" s="59"/>
      <c r="G22" s="59"/>
      <c r="H22" s="59"/>
      <c r="I22" s="53"/>
    </row>
    <row r="23" spans="1:9" x14ac:dyDescent="0.2">
      <c r="A23" s="62" t="s">
        <v>35</v>
      </c>
      <c r="B23" s="65">
        <v>6</v>
      </c>
      <c r="C23" s="66">
        <v>8</v>
      </c>
      <c r="D23" s="59"/>
      <c r="E23" s="59"/>
      <c r="F23" s="59"/>
      <c r="G23" s="59"/>
      <c r="H23" s="59"/>
      <c r="I23" s="53"/>
    </row>
    <row r="24" spans="1:9" x14ac:dyDescent="0.2">
      <c r="A24" s="62" t="s">
        <v>36</v>
      </c>
      <c r="B24" s="65">
        <v>4</v>
      </c>
      <c r="C24" s="66">
        <v>12</v>
      </c>
      <c r="D24" s="59"/>
      <c r="E24" s="59"/>
      <c r="F24" s="59"/>
      <c r="G24" s="59"/>
      <c r="H24" s="59"/>
      <c r="I24" s="53"/>
    </row>
    <row r="25" spans="1:9" x14ac:dyDescent="0.2">
      <c r="A25" s="62" t="s">
        <v>37</v>
      </c>
      <c r="B25" s="65">
        <v>5</v>
      </c>
      <c r="C25" s="66">
        <v>10</v>
      </c>
      <c r="D25" s="59"/>
      <c r="E25" s="59"/>
      <c r="F25" s="59"/>
      <c r="G25" s="59"/>
      <c r="H25" s="59"/>
      <c r="I25" s="53"/>
    </row>
    <row r="26" spans="1:9" x14ac:dyDescent="0.2">
      <c r="A26" s="62" t="s">
        <v>38</v>
      </c>
      <c r="B26" s="65">
        <v>2</v>
      </c>
      <c r="C26" s="66">
        <v>18</v>
      </c>
      <c r="D26" s="59"/>
      <c r="E26" s="36"/>
      <c r="F26" s="36"/>
      <c r="G26" s="59"/>
      <c r="H26" s="59"/>
      <c r="I26" s="53"/>
    </row>
    <row r="27" spans="1:9" x14ac:dyDescent="0.2">
      <c r="A27" s="62" t="s">
        <v>39</v>
      </c>
      <c r="B27" s="65">
        <v>8</v>
      </c>
      <c r="C27" s="66">
        <v>7</v>
      </c>
      <c r="D27" s="59"/>
      <c r="E27" s="59"/>
      <c r="F27" s="59"/>
      <c r="G27" s="59"/>
      <c r="H27" s="59"/>
      <c r="I27" s="53"/>
    </row>
    <row r="28" spans="1:9" ht="13.5" thickBot="1" x14ac:dyDescent="0.25">
      <c r="A28" s="62" t="s">
        <v>40</v>
      </c>
      <c r="B28" s="67">
        <v>11</v>
      </c>
      <c r="C28" s="68">
        <v>5</v>
      </c>
      <c r="D28" s="59"/>
      <c r="E28" s="59"/>
      <c r="F28" s="59"/>
      <c r="G28" s="59"/>
      <c r="H28" s="59"/>
      <c r="I28" s="53"/>
    </row>
    <row r="29" spans="1:9" x14ac:dyDescent="0.2">
      <c r="A29" s="99" t="s">
        <v>88</v>
      </c>
      <c r="B29" s="97"/>
      <c r="C29" s="97"/>
      <c r="D29" s="97"/>
      <c r="E29" s="97"/>
      <c r="F29" s="97"/>
      <c r="G29" s="97"/>
      <c r="H29" s="97"/>
      <c r="I29" s="98"/>
    </row>
    <row r="30" spans="1:9" x14ac:dyDescent="0.2">
      <c r="A30" s="96" t="s">
        <v>89</v>
      </c>
      <c r="B30" s="97"/>
      <c r="C30" s="97"/>
      <c r="D30" s="97"/>
      <c r="E30" s="97"/>
      <c r="F30" s="97"/>
      <c r="G30" s="97"/>
      <c r="H30" s="97"/>
      <c r="I30" s="98"/>
    </row>
    <row r="31" spans="1:9" ht="13.5" thickBot="1" x14ac:dyDescent="0.25">
      <c r="A31" s="54"/>
      <c r="B31" s="36"/>
      <c r="C31" s="36"/>
      <c r="D31" s="36"/>
      <c r="E31" s="36"/>
      <c r="F31" s="36"/>
      <c r="G31" s="36"/>
      <c r="H31" s="36"/>
      <c r="I31" s="37"/>
    </row>
    <row r="32" spans="1:9" ht="13.5" thickBot="1" x14ac:dyDescent="0.25">
      <c r="A32" s="33" t="s">
        <v>44</v>
      </c>
      <c r="B32" s="58"/>
      <c r="C32" s="58"/>
      <c r="D32" s="58"/>
      <c r="E32" s="58"/>
      <c r="F32" s="58"/>
      <c r="G32" s="58"/>
      <c r="H32" s="58"/>
      <c r="I32" s="53"/>
    </row>
    <row r="33" spans="1:9" ht="39.75" customHeight="1" x14ac:dyDescent="0.2">
      <c r="A33" s="86" t="s">
        <v>90</v>
      </c>
      <c r="B33" s="87"/>
      <c r="C33" s="87"/>
      <c r="D33" s="87"/>
      <c r="E33" s="87"/>
      <c r="F33" s="87"/>
      <c r="G33" s="87"/>
      <c r="H33" s="87"/>
      <c r="I33" s="88"/>
    </row>
    <row r="34" spans="1:9" ht="13.5" thickBot="1" x14ac:dyDescent="0.25">
      <c r="A34" s="54"/>
      <c r="B34" s="36"/>
      <c r="C34" s="36"/>
      <c r="D34" s="36"/>
      <c r="E34" s="36"/>
      <c r="F34" s="36"/>
      <c r="G34" s="36"/>
      <c r="H34" s="36"/>
      <c r="I34" s="37"/>
    </row>
    <row r="35" spans="1:9" ht="13.5" thickBot="1" x14ac:dyDescent="0.25">
      <c r="A35" s="33" t="s">
        <v>53</v>
      </c>
      <c r="B35" s="36"/>
      <c r="C35" s="36"/>
      <c r="D35" s="36"/>
      <c r="E35" s="36"/>
      <c r="F35" s="36"/>
      <c r="G35" s="36"/>
      <c r="H35" s="36"/>
      <c r="I35" s="37"/>
    </row>
    <row r="36" spans="1:9" x14ac:dyDescent="0.2">
      <c r="A36" s="101" t="s">
        <v>52</v>
      </c>
      <c r="B36" s="102"/>
      <c r="C36" s="102"/>
      <c r="D36" s="102"/>
      <c r="E36" s="102"/>
      <c r="F36" s="102"/>
      <c r="G36" s="102"/>
      <c r="H36" s="102"/>
      <c r="I36" s="103"/>
    </row>
    <row r="37" spans="1:9" x14ac:dyDescent="0.2">
      <c r="A37" s="54"/>
      <c r="B37" s="36"/>
      <c r="C37" s="36"/>
      <c r="D37" s="36"/>
      <c r="E37" s="36"/>
      <c r="F37" s="36"/>
      <c r="G37" s="36"/>
      <c r="H37" s="36"/>
      <c r="I37" s="37"/>
    </row>
    <row r="38" spans="1:9" x14ac:dyDescent="0.2">
      <c r="A38" s="54"/>
      <c r="B38" s="36" t="s">
        <v>42</v>
      </c>
      <c r="C38" s="42" t="s">
        <v>47</v>
      </c>
      <c r="D38" s="42" t="s">
        <v>48</v>
      </c>
      <c r="E38" s="42" t="s">
        <v>49</v>
      </c>
      <c r="F38" s="42" t="s">
        <v>46</v>
      </c>
      <c r="G38" s="36"/>
      <c r="H38" s="36"/>
      <c r="I38" s="37"/>
    </row>
    <row r="39" spans="1:9" x14ac:dyDescent="0.2">
      <c r="A39" s="54"/>
      <c r="B39" s="36" t="s">
        <v>51</v>
      </c>
      <c r="C39" s="42">
        <v>1</v>
      </c>
      <c r="D39" s="42">
        <v>1</v>
      </c>
      <c r="E39" s="42">
        <v>5</v>
      </c>
      <c r="F39" s="42">
        <v>3</v>
      </c>
      <c r="G39" s="36"/>
      <c r="H39" s="36"/>
      <c r="I39" s="37"/>
    </row>
    <row r="40" spans="1:9" x14ac:dyDescent="0.2">
      <c r="A40" s="54"/>
      <c r="B40" s="36"/>
      <c r="C40" s="36"/>
      <c r="D40" s="36"/>
      <c r="E40" s="36"/>
      <c r="F40" s="36"/>
      <c r="G40" s="36"/>
      <c r="H40" s="36"/>
      <c r="I40" s="37"/>
    </row>
    <row r="41" spans="1:9" ht="26.25" customHeight="1" x14ac:dyDescent="0.2">
      <c r="A41" s="96" t="s">
        <v>56</v>
      </c>
      <c r="B41" s="102"/>
      <c r="C41" s="102"/>
      <c r="D41" s="102"/>
      <c r="E41" s="102"/>
      <c r="F41" s="102"/>
      <c r="G41" s="102"/>
      <c r="H41" s="102"/>
      <c r="I41" s="103"/>
    </row>
    <row r="42" spans="1:9" ht="13.5" thickBot="1" x14ac:dyDescent="0.25">
      <c r="A42" s="83" t="s">
        <v>81</v>
      </c>
      <c r="B42" s="84"/>
      <c r="C42" s="84"/>
      <c r="D42" s="84"/>
      <c r="E42" s="84"/>
      <c r="F42" s="84"/>
      <c r="G42" s="84"/>
      <c r="H42" s="84"/>
      <c r="I42" s="85"/>
    </row>
  </sheetData>
  <mergeCells count="19">
    <mergeCell ref="A1:I1"/>
    <mergeCell ref="A36:I36"/>
    <mergeCell ref="A41:I41"/>
    <mergeCell ref="A3:I3"/>
    <mergeCell ref="A12:I12"/>
    <mergeCell ref="A16:I16"/>
    <mergeCell ref="A17:I17"/>
    <mergeCell ref="A18:I18"/>
    <mergeCell ref="A21:I21"/>
    <mergeCell ref="B4:D4"/>
    <mergeCell ref="A42:I42"/>
    <mergeCell ref="A33:I33"/>
    <mergeCell ref="A4:A5"/>
    <mergeCell ref="E4:E5"/>
    <mergeCell ref="A15:I15"/>
    <mergeCell ref="A10:I10"/>
    <mergeCell ref="A11:I11"/>
    <mergeCell ref="A30:I30"/>
    <mergeCell ref="A29:I29"/>
  </mergeCells>
  <phoneticPr fontId="4" type="noConversion"/>
  <pageMargins left="0.32" right="0.26" top="0.47" bottom="0.45" header="0.36" footer="0.3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pane ySplit="7" topLeftCell="A8" activePane="bottomLeft" state="frozen"/>
      <selection pane="bottomLeft" activeCell="B10" sqref="B10"/>
    </sheetView>
  </sheetViews>
  <sheetFormatPr defaultRowHeight="12.75" x14ac:dyDescent="0.2"/>
  <cols>
    <col min="1" max="1" width="25.5703125" customWidth="1"/>
    <col min="5" max="5" width="7.42578125" customWidth="1"/>
    <col min="6" max="6" width="7.85546875" bestFit="1" customWidth="1"/>
    <col min="7" max="7" width="7.42578125" customWidth="1"/>
    <col min="8" max="8" width="5.7109375" customWidth="1"/>
    <col min="9" max="9" width="6.140625" customWidth="1"/>
    <col min="10" max="10" width="7.85546875" bestFit="1" customWidth="1"/>
    <col min="11" max="12" width="5.7109375" customWidth="1"/>
  </cols>
  <sheetData>
    <row r="1" spans="1:9" ht="24.95" customHeight="1" thickBot="1" x14ac:dyDescent="0.25">
      <c r="A1" s="86" t="s">
        <v>45</v>
      </c>
      <c r="B1" s="87"/>
      <c r="C1" s="87"/>
      <c r="D1" s="87"/>
      <c r="E1" s="87"/>
      <c r="F1" s="87"/>
      <c r="G1" s="87"/>
      <c r="H1" s="87"/>
      <c r="I1" s="88"/>
    </row>
    <row r="2" spans="1:9" x14ac:dyDescent="0.2">
      <c r="A2" s="89" t="s">
        <v>23</v>
      </c>
      <c r="B2" s="89" t="s">
        <v>27</v>
      </c>
      <c r="C2" s="104"/>
      <c r="D2" s="91"/>
      <c r="E2" s="91" t="s">
        <v>1</v>
      </c>
      <c r="F2" s="7"/>
      <c r="G2" s="7"/>
      <c r="H2" s="7"/>
      <c r="I2" s="7"/>
    </row>
    <row r="3" spans="1:9" ht="24.75" customHeight="1" thickBot="1" x14ac:dyDescent="0.25">
      <c r="A3" s="90"/>
      <c r="B3" s="55" t="s">
        <v>24</v>
      </c>
      <c r="C3" s="56" t="s">
        <v>25</v>
      </c>
      <c r="D3" s="57" t="s">
        <v>26</v>
      </c>
      <c r="E3" s="92"/>
      <c r="F3" s="2"/>
      <c r="G3" s="2"/>
      <c r="H3" s="2"/>
      <c r="I3" s="2"/>
    </row>
    <row r="4" spans="1:9" x14ac:dyDescent="0.2">
      <c r="A4" s="38" t="s">
        <v>30</v>
      </c>
      <c r="B4" s="41">
        <v>10</v>
      </c>
      <c r="C4" s="42">
        <v>10</v>
      </c>
      <c r="D4" s="42"/>
      <c r="E4" s="39">
        <f>SUM(B4:D4)</f>
        <v>20</v>
      </c>
      <c r="F4" s="2"/>
      <c r="G4" s="2"/>
      <c r="H4" s="2"/>
      <c r="I4" s="2"/>
    </row>
    <row r="5" spans="1:9" x14ac:dyDescent="0.2">
      <c r="A5" s="40" t="s">
        <v>31</v>
      </c>
      <c r="B5" s="41">
        <v>10</v>
      </c>
      <c r="C5" s="42">
        <v>20</v>
      </c>
      <c r="D5" s="42">
        <v>20</v>
      </c>
      <c r="E5" s="43">
        <f>SUM(B5:D5)</f>
        <v>50</v>
      </c>
      <c r="F5" s="2"/>
      <c r="G5" s="2"/>
      <c r="H5" s="2"/>
      <c r="I5" s="2"/>
    </row>
    <row r="6" spans="1:9" ht="13.5" thickBot="1" x14ac:dyDescent="0.25">
      <c r="A6" s="40" t="s">
        <v>32</v>
      </c>
      <c r="B6" s="44"/>
      <c r="C6" s="45">
        <v>10</v>
      </c>
      <c r="D6" s="45">
        <v>20</v>
      </c>
      <c r="E6" s="43">
        <f>SUM(B6:D6)</f>
        <v>30</v>
      </c>
      <c r="F6" s="2"/>
      <c r="G6" s="2"/>
      <c r="H6" s="2"/>
      <c r="I6" s="2"/>
    </row>
    <row r="7" spans="1:9" ht="13.5" thickBot="1" x14ac:dyDescent="0.25">
      <c r="A7" s="46" t="s">
        <v>1</v>
      </c>
      <c r="B7" s="47">
        <f>SUM(B4:B6)</f>
        <v>20</v>
      </c>
      <c r="C7" s="48">
        <f>SUM(C4:C6)</f>
        <v>40</v>
      </c>
      <c r="D7" s="48">
        <f>SUM(D4:D6)</f>
        <v>40</v>
      </c>
      <c r="E7" s="49">
        <f>SUM(B7:D7)</f>
        <v>100</v>
      </c>
      <c r="F7" s="2"/>
      <c r="G7" s="2"/>
      <c r="H7" s="2"/>
      <c r="I7" s="2"/>
    </row>
    <row r="8" spans="1:9" x14ac:dyDescent="0.2">
      <c r="A8" s="5"/>
      <c r="B8" s="4"/>
      <c r="C8" s="4"/>
      <c r="D8" s="4"/>
      <c r="E8" s="4"/>
      <c r="F8" s="2"/>
      <c r="G8" s="2"/>
      <c r="H8" s="2"/>
      <c r="I8" s="2"/>
    </row>
    <row r="9" spans="1:9" x14ac:dyDescent="0.2">
      <c r="A9" s="96" t="s">
        <v>29</v>
      </c>
      <c r="B9" s="97"/>
      <c r="C9" s="97"/>
      <c r="D9" s="97"/>
      <c r="E9" s="97"/>
      <c r="F9" s="97"/>
      <c r="G9" s="97"/>
      <c r="H9" s="97"/>
      <c r="I9" s="98"/>
    </row>
    <row r="10" spans="1:9" x14ac:dyDescent="0.2">
      <c r="A10" s="10" t="s">
        <v>57</v>
      </c>
      <c r="B10" s="11">
        <v>0.3</v>
      </c>
      <c r="D10" s="9"/>
      <c r="E10" s="9"/>
      <c r="F10" s="9"/>
      <c r="G10" s="9"/>
      <c r="H10" s="9"/>
      <c r="I10" s="9"/>
    </row>
    <row r="11" spans="1:9" x14ac:dyDescent="0.2">
      <c r="A11" s="9"/>
      <c r="B11" s="9"/>
      <c r="C11" s="9"/>
      <c r="D11" s="9"/>
      <c r="F11" s="9"/>
      <c r="G11" s="9"/>
      <c r="H11" s="9"/>
      <c r="I11" s="9"/>
    </row>
    <row r="12" spans="1:9" x14ac:dyDescent="0.2">
      <c r="A12" s="9"/>
      <c r="B12" s="9"/>
      <c r="C12" s="9"/>
      <c r="D12" s="9"/>
      <c r="E12" s="9"/>
      <c r="F12" s="9"/>
      <c r="G12" s="9"/>
      <c r="H12" s="9"/>
      <c r="I12" s="9"/>
    </row>
    <row r="13" spans="1:9" s="13" customFormat="1" x14ac:dyDescent="0.2">
      <c r="A13" s="105" t="s">
        <v>91</v>
      </c>
      <c r="B13" s="105"/>
      <c r="C13" s="105"/>
      <c r="D13" s="105"/>
      <c r="E13" s="105"/>
      <c r="F13" s="105"/>
      <c r="G13" s="105"/>
      <c r="H13" s="105"/>
      <c r="I13" s="105"/>
    </row>
    <row r="14" spans="1:9" x14ac:dyDescent="0.2">
      <c r="A14" s="9"/>
      <c r="B14" s="9"/>
      <c r="C14" s="9"/>
      <c r="D14" s="9"/>
      <c r="E14" s="9"/>
      <c r="F14" s="9"/>
      <c r="G14" s="9"/>
      <c r="H14" s="9"/>
      <c r="I14" s="9"/>
    </row>
    <row r="15" spans="1:9" x14ac:dyDescent="0.2">
      <c r="A15" s="9"/>
      <c r="B15" s="74">
        <f t="shared" ref="B15:E17" si="0">B4/B$7</f>
        <v>0.5</v>
      </c>
      <c r="C15" s="74">
        <f t="shared" si="0"/>
        <v>0.25</v>
      </c>
      <c r="D15" s="74">
        <f t="shared" si="0"/>
        <v>0</v>
      </c>
      <c r="E15" s="74">
        <f t="shared" si="0"/>
        <v>0.2</v>
      </c>
      <c r="F15" s="9"/>
      <c r="G15" s="9"/>
      <c r="H15" s="9"/>
      <c r="I15" s="9"/>
    </row>
    <row r="16" spans="1:9" x14ac:dyDescent="0.2">
      <c r="A16" s="9"/>
      <c r="B16" s="74">
        <f t="shared" si="0"/>
        <v>0.5</v>
      </c>
      <c r="C16" s="74">
        <f t="shared" si="0"/>
        <v>0.5</v>
      </c>
      <c r="D16" s="74">
        <f t="shared" si="0"/>
        <v>0.5</v>
      </c>
      <c r="E16" s="74">
        <f t="shared" si="0"/>
        <v>0.5</v>
      </c>
      <c r="F16" s="9"/>
      <c r="G16" s="9"/>
      <c r="H16" s="9"/>
      <c r="I16" s="9"/>
    </row>
    <row r="17" spans="1:9" x14ac:dyDescent="0.2">
      <c r="A17" s="9"/>
      <c r="B17" s="74">
        <f t="shared" si="0"/>
        <v>0</v>
      </c>
      <c r="C17" s="74">
        <f t="shared" si="0"/>
        <v>0.25</v>
      </c>
      <c r="D17" s="74">
        <f t="shared" si="0"/>
        <v>0.5</v>
      </c>
      <c r="E17" s="74">
        <f t="shared" si="0"/>
        <v>0.3</v>
      </c>
      <c r="F17" s="9"/>
      <c r="G17" s="9"/>
      <c r="H17" s="9"/>
      <c r="I17" s="9"/>
    </row>
    <row r="18" spans="1:9" x14ac:dyDescent="0.2">
      <c r="A18" s="9"/>
      <c r="B18" s="12">
        <f>SUM(B15:B17)</f>
        <v>1</v>
      </c>
      <c r="C18" s="12">
        <f>SUM(C15:C17)</f>
        <v>1</v>
      </c>
      <c r="D18" s="12">
        <f>SUM(D15:D17)</f>
        <v>1</v>
      </c>
      <c r="E18" s="12">
        <f>SUM(E15:E17)</f>
        <v>1</v>
      </c>
      <c r="F18" s="9"/>
      <c r="G18" s="9"/>
      <c r="H18" s="9"/>
      <c r="I18" s="9"/>
    </row>
    <row r="19" spans="1:9" x14ac:dyDescent="0.2">
      <c r="A19" s="29" t="s">
        <v>8</v>
      </c>
      <c r="B19" s="9"/>
      <c r="C19" s="9"/>
      <c r="D19" s="9"/>
      <c r="E19" s="9"/>
      <c r="F19" s="9"/>
      <c r="G19" s="9"/>
      <c r="H19" s="9"/>
      <c r="I19" s="9"/>
    </row>
    <row r="20" spans="1:9" x14ac:dyDescent="0.2">
      <c r="A20" s="29" t="s">
        <v>22</v>
      </c>
      <c r="B20" s="9"/>
      <c r="C20" s="9"/>
      <c r="D20" s="9"/>
      <c r="E20" s="9"/>
      <c r="F20" s="9"/>
      <c r="G20" s="9"/>
      <c r="H20" s="9"/>
      <c r="I20" s="9"/>
    </row>
    <row r="21" spans="1:9" x14ac:dyDescent="0.2">
      <c r="A21" s="29" t="s">
        <v>9</v>
      </c>
      <c r="B21" s="9"/>
      <c r="C21" s="9"/>
      <c r="D21" s="9"/>
      <c r="E21" s="9"/>
      <c r="F21" s="9"/>
      <c r="G21" s="9"/>
      <c r="H21" s="9"/>
      <c r="I21" s="9"/>
    </row>
    <row r="22" spans="1:9" x14ac:dyDescent="0.2">
      <c r="A22" s="9"/>
      <c r="B22" s="9"/>
      <c r="C22" s="9"/>
      <c r="D22" s="9"/>
      <c r="E22" s="9"/>
      <c r="F22" s="9"/>
      <c r="G22" s="9"/>
      <c r="H22" s="9"/>
      <c r="I22" s="9"/>
    </row>
    <row r="23" spans="1:9" ht="15.6" customHeight="1" x14ac:dyDescent="0.2">
      <c r="A23" s="105" t="s">
        <v>85</v>
      </c>
      <c r="B23" s="105"/>
      <c r="C23" s="105"/>
      <c r="D23" s="105"/>
      <c r="E23" s="105"/>
      <c r="F23" s="105"/>
      <c r="G23" s="105"/>
      <c r="H23" s="105"/>
      <c r="I23" s="105"/>
    </row>
    <row r="24" spans="1:9" x14ac:dyDescent="0.2">
      <c r="B24" s="14" t="s">
        <v>10</v>
      </c>
      <c r="C24" t="s">
        <v>11</v>
      </c>
      <c r="D24" t="s">
        <v>5</v>
      </c>
      <c r="E24" t="s">
        <v>6</v>
      </c>
      <c r="F24" t="s">
        <v>7</v>
      </c>
    </row>
    <row r="25" spans="1:9" x14ac:dyDescent="0.2">
      <c r="B25" s="38" t="s">
        <v>30</v>
      </c>
      <c r="C25" s="1">
        <v>0.75</v>
      </c>
      <c r="D25" s="41">
        <v>10</v>
      </c>
      <c r="E25" s="42">
        <v>10</v>
      </c>
      <c r="F25" s="42"/>
      <c r="G25">
        <f>SUM(D25:F25)</f>
        <v>20</v>
      </c>
    </row>
    <row r="26" spans="1:9" x14ac:dyDescent="0.2">
      <c r="B26" s="40" t="s">
        <v>31</v>
      </c>
      <c r="C26" s="1">
        <v>1.5</v>
      </c>
      <c r="D26" s="41">
        <v>10</v>
      </c>
      <c r="E26" s="42">
        <v>20</v>
      </c>
      <c r="F26" s="42">
        <v>20</v>
      </c>
      <c r="G26">
        <f>SUM(D26:F26)</f>
        <v>50</v>
      </c>
    </row>
    <row r="27" spans="1:9" ht="13.5" thickBot="1" x14ac:dyDescent="0.25">
      <c r="B27" s="40" t="s">
        <v>32</v>
      </c>
      <c r="C27" s="1">
        <v>2.25</v>
      </c>
      <c r="D27" s="44"/>
      <c r="E27" s="45">
        <v>10</v>
      </c>
      <c r="F27" s="45">
        <v>20</v>
      </c>
      <c r="G27">
        <f>SUM(D27:F27)</f>
        <v>30</v>
      </c>
    </row>
    <row r="28" spans="1:9" x14ac:dyDescent="0.2">
      <c r="D28" s="1">
        <f>SUM(D25:D27)</f>
        <v>20</v>
      </c>
      <c r="E28" s="1">
        <f>SUM(E25:E27)</f>
        <v>40</v>
      </c>
      <c r="F28" s="1">
        <f>SUM(F25:F27)</f>
        <v>40</v>
      </c>
      <c r="G28">
        <f>SUM(D28:F28)</f>
        <v>100</v>
      </c>
    </row>
    <row r="29" spans="1:9" x14ac:dyDescent="0.2">
      <c r="B29" t="s">
        <v>12</v>
      </c>
      <c r="D29" s="16">
        <f>SUMPRODUCT(D25:D27,$C$25:$C$27)/D28</f>
        <v>1.125</v>
      </c>
      <c r="E29" s="16">
        <f>SUMPRODUCT(E25:E27,$C$25:$C$27)/E28</f>
        <v>1.5</v>
      </c>
      <c r="F29" s="16">
        <f>SUMPRODUCT(F25:F27,$C$25:$C$27)/F28</f>
        <v>1.875</v>
      </c>
      <c r="G29" s="16">
        <f>SUMPRODUCT(G25:G27,$C$25:$C$27)/G28</f>
        <v>1.575</v>
      </c>
    </row>
    <row r="30" spans="1:9" x14ac:dyDescent="0.2">
      <c r="A30" s="28" t="s">
        <v>58</v>
      </c>
    </row>
    <row r="31" spans="1:9" x14ac:dyDescent="0.2">
      <c r="A31" s="28" t="s">
        <v>59</v>
      </c>
    </row>
    <row r="33" ht="12.95" customHeight="1" x14ac:dyDescent="0.2"/>
    <row r="34" ht="15.6" customHeight="1" x14ac:dyDescent="0.2"/>
    <row r="35" ht="33.6" customHeight="1" x14ac:dyDescent="0.2"/>
    <row r="37" ht="23.1" customHeight="1" x14ac:dyDescent="0.2"/>
  </sheetData>
  <mergeCells count="7">
    <mergeCell ref="A9:I9"/>
    <mergeCell ref="A13:I13"/>
    <mergeCell ref="A23:I23"/>
    <mergeCell ref="A1:I1"/>
    <mergeCell ref="A2:A3"/>
    <mergeCell ref="B2:D2"/>
    <mergeCell ref="E2:E3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pane ySplit="8" topLeftCell="A9" activePane="bottomLeft" state="frozen"/>
      <selection pane="bottomLeft" activeCell="E32" sqref="E32"/>
    </sheetView>
  </sheetViews>
  <sheetFormatPr defaultRowHeight="12.75" x14ac:dyDescent="0.2"/>
  <cols>
    <col min="1" max="1" width="9" customWidth="1"/>
    <col min="6" max="6" width="11.85546875" customWidth="1"/>
  </cols>
  <sheetData>
    <row r="1" spans="1:19" ht="19.5" customHeight="1" x14ac:dyDescent="0.2">
      <c r="A1" s="106" t="s">
        <v>21</v>
      </c>
      <c r="B1" s="106"/>
      <c r="C1" s="106"/>
      <c r="D1" s="106"/>
      <c r="E1" s="106"/>
      <c r="F1" s="106"/>
      <c r="G1" s="106"/>
      <c r="H1" s="106"/>
      <c r="I1" s="106"/>
      <c r="K1" s="96"/>
      <c r="L1" s="97"/>
      <c r="M1" s="97"/>
      <c r="N1" s="97"/>
      <c r="O1" s="97"/>
      <c r="P1" s="97"/>
      <c r="Q1" s="97"/>
      <c r="R1" s="97"/>
      <c r="S1" s="98"/>
    </row>
    <row r="2" spans="1:19" ht="12" customHeight="1" thickBot="1" x14ac:dyDescent="0.25">
      <c r="A2" s="8"/>
      <c r="B2" s="8"/>
      <c r="C2" s="8"/>
      <c r="D2" s="8"/>
      <c r="E2" s="8"/>
      <c r="F2" s="8"/>
      <c r="G2" s="8"/>
      <c r="H2" s="8"/>
      <c r="I2" s="8"/>
      <c r="K2" s="96"/>
      <c r="L2" s="97"/>
      <c r="M2" s="97"/>
      <c r="N2" s="97"/>
      <c r="O2" s="97"/>
      <c r="P2" s="97"/>
      <c r="Q2" s="97"/>
      <c r="R2" s="97"/>
      <c r="S2" s="98"/>
    </row>
    <row r="3" spans="1:19" ht="13.5" customHeight="1" x14ac:dyDescent="0.2">
      <c r="A3" s="89" t="s">
        <v>23</v>
      </c>
      <c r="B3" s="89" t="s">
        <v>27</v>
      </c>
      <c r="C3" s="104"/>
      <c r="D3" s="91"/>
      <c r="E3" s="91" t="s">
        <v>1</v>
      </c>
      <c r="K3" s="96"/>
      <c r="L3" s="97"/>
      <c r="M3" s="97"/>
      <c r="N3" s="97"/>
      <c r="O3" s="97"/>
      <c r="P3" s="97"/>
      <c r="Q3" s="97"/>
      <c r="R3" s="97"/>
      <c r="S3" s="98"/>
    </row>
    <row r="4" spans="1:19" ht="26.25" thickBot="1" x14ac:dyDescent="0.25">
      <c r="A4" s="90"/>
      <c r="B4" s="55" t="s">
        <v>24</v>
      </c>
      <c r="C4" s="56" t="s">
        <v>25</v>
      </c>
      <c r="D4" s="57" t="s">
        <v>26</v>
      </c>
      <c r="E4" s="92"/>
    </row>
    <row r="5" spans="1:19" x14ac:dyDescent="0.2">
      <c r="A5" s="38" t="s">
        <v>30</v>
      </c>
      <c r="B5" s="41">
        <v>10</v>
      </c>
      <c r="C5" s="42">
        <v>10</v>
      </c>
      <c r="D5" s="42" t="s">
        <v>28</v>
      </c>
      <c r="E5" s="39">
        <f>SUM(B5:D5)</f>
        <v>20</v>
      </c>
    </row>
    <row r="6" spans="1:19" ht="13.5" thickBot="1" x14ac:dyDescent="0.25">
      <c r="A6" s="40" t="s">
        <v>31</v>
      </c>
      <c r="B6" s="23">
        <v>10</v>
      </c>
      <c r="C6" s="42">
        <v>20</v>
      </c>
      <c r="D6" s="42">
        <v>20</v>
      </c>
      <c r="E6" s="43">
        <f>SUM(B6:D6)</f>
        <v>50</v>
      </c>
    </row>
    <row r="7" spans="1:19" ht="13.5" thickBot="1" x14ac:dyDescent="0.25">
      <c r="A7" s="40" t="s">
        <v>32</v>
      </c>
      <c r="B7" s="44" t="s">
        <v>28</v>
      </c>
      <c r="C7" s="45">
        <v>10</v>
      </c>
      <c r="D7" s="21">
        <v>20</v>
      </c>
      <c r="E7" s="43">
        <f>SUM(B7:D7)</f>
        <v>30</v>
      </c>
    </row>
    <row r="8" spans="1:19" ht="13.5" thickBot="1" x14ac:dyDescent="0.25">
      <c r="A8" s="46" t="s">
        <v>1</v>
      </c>
      <c r="B8" s="47">
        <f>SUM(B5:B7)</f>
        <v>20</v>
      </c>
      <c r="C8" s="18">
        <f>SUM(C5:C7)</f>
        <v>40</v>
      </c>
      <c r="D8" s="48">
        <f>SUM(D5:D7)</f>
        <v>40</v>
      </c>
      <c r="E8" s="49">
        <f>SUM(B8:D8)</f>
        <v>100</v>
      </c>
    </row>
    <row r="11" spans="1:19" ht="13.5" thickBot="1" x14ac:dyDescent="0.25">
      <c r="A11" s="96" t="s">
        <v>33</v>
      </c>
      <c r="B11" s="97"/>
      <c r="C11" s="97"/>
      <c r="D11" s="97"/>
      <c r="E11" s="97"/>
      <c r="F11" s="97"/>
      <c r="G11" s="97"/>
      <c r="H11" s="97"/>
      <c r="I11" s="98"/>
    </row>
    <row r="12" spans="1:19" ht="13.5" thickBot="1" x14ac:dyDescent="0.25">
      <c r="A12" s="9"/>
      <c r="B12" s="17" t="s">
        <v>13</v>
      </c>
      <c r="C12" s="9"/>
      <c r="D12" s="18">
        <v>40</v>
      </c>
      <c r="E12" s="12">
        <f>D12/D13</f>
        <v>0.4</v>
      </c>
      <c r="G12" s="9"/>
      <c r="H12" s="9"/>
      <c r="I12" s="9"/>
    </row>
    <row r="13" spans="1:19" x14ac:dyDescent="0.2">
      <c r="A13" s="9"/>
      <c r="B13" s="9" t="s">
        <v>14</v>
      </c>
      <c r="C13" s="9"/>
      <c r="D13" s="20">
        <v>100</v>
      </c>
      <c r="E13" s="9"/>
      <c r="F13" s="9"/>
      <c r="G13" s="9"/>
      <c r="H13" s="9"/>
      <c r="I13" s="9"/>
    </row>
    <row r="14" spans="1:19" x14ac:dyDescent="0.2">
      <c r="A14" s="9"/>
      <c r="B14" s="9"/>
      <c r="C14" s="9"/>
      <c r="D14" s="9"/>
      <c r="E14" s="9"/>
      <c r="F14" s="9"/>
      <c r="G14" s="9"/>
      <c r="H14" s="9"/>
      <c r="I14" s="9"/>
    </row>
    <row r="15" spans="1:19" x14ac:dyDescent="0.2">
      <c r="A15" s="9"/>
      <c r="B15" s="9"/>
      <c r="C15" s="9"/>
      <c r="D15" s="9"/>
      <c r="E15" s="9"/>
      <c r="F15" s="9"/>
      <c r="G15" s="9"/>
      <c r="H15" s="9"/>
      <c r="I15" s="9"/>
    </row>
    <row r="16" spans="1:19" s="19" customFormat="1" ht="21.95" customHeight="1" x14ac:dyDescent="0.2">
      <c r="A16" s="107" t="s">
        <v>60</v>
      </c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9" x14ac:dyDescent="0.2">
      <c r="A17" s="9"/>
      <c r="B17" s="17" t="s">
        <v>13</v>
      </c>
      <c r="C17" s="9"/>
      <c r="D17" s="21">
        <v>20</v>
      </c>
      <c r="E17" s="12">
        <f>D17/D18</f>
        <v>0.66666666666666663</v>
      </c>
      <c r="F17" s="9"/>
      <c r="G17" s="9"/>
      <c r="H17" s="9"/>
      <c r="I17" s="9"/>
    </row>
    <row r="18" spans="1:9" x14ac:dyDescent="0.2">
      <c r="A18" s="9"/>
      <c r="B18" s="9" t="s">
        <v>14</v>
      </c>
      <c r="C18" s="9"/>
      <c r="D18" s="22">
        <v>30</v>
      </c>
      <c r="E18" s="9"/>
      <c r="F18" s="9"/>
      <c r="G18" s="9"/>
      <c r="H18" s="9"/>
      <c r="I18" s="9"/>
    </row>
    <row r="19" spans="1:9" x14ac:dyDescent="0.2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2">
      <c r="A20" s="9"/>
      <c r="B20" s="9"/>
      <c r="C20" s="9"/>
      <c r="D20" s="9"/>
      <c r="E20" s="9"/>
      <c r="F20" s="9"/>
      <c r="G20" s="9"/>
      <c r="H20" s="9"/>
      <c r="I20" s="9"/>
    </row>
    <row r="21" spans="1:9" ht="12.75" customHeight="1" x14ac:dyDescent="0.2">
      <c r="A21" s="96" t="s">
        <v>61</v>
      </c>
      <c r="B21" s="97"/>
      <c r="C21" s="97"/>
      <c r="D21" s="97"/>
      <c r="E21" s="97"/>
      <c r="F21" s="97"/>
      <c r="G21" s="97"/>
      <c r="H21" s="97"/>
      <c r="I21" s="98"/>
    </row>
    <row r="22" spans="1:9" ht="13.5" thickBot="1" x14ac:dyDescent="0.25">
      <c r="B22" s="17" t="s">
        <v>13</v>
      </c>
      <c r="C22" s="9"/>
      <c r="D22" s="23">
        <v>10</v>
      </c>
      <c r="E22" s="12">
        <f>D22/D23</f>
        <v>0.1</v>
      </c>
    </row>
    <row r="23" spans="1:9" x14ac:dyDescent="0.2">
      <c r="B23" s="9" t="s">
        <v>14</v>
      </c>
      <c r="C23" s="9"/>
      <c r="D23" s="20">
        <v>100</v>
      </c>
      <c r="E23" s="9"/>
    </row>
  </sheetData>
  <mergeCells count="10">
    <mergeCell ref="A21:I21"/>
    <mergeCell ref="A3:A4"/>
    <mergeCell ref="B3:D3"/>
    <mergeCell ref="E3:E4"/>
    <mergeCell ref="A16:J16"/>
    <mergeCell ref="K1:S1"/>
    <mergeCell ref="K2:S2"/>
    <mergeCell ref="K3:S3"/>
    <mergeCell ref="A1:I1"/>
    <mergeCell ref="A11:I11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8"/>
  <sheetViews>
    <sheetView workbookViewId="0">
      <pane ySplit="7" topLeftCell="A8" activePane="bottomLeft" state="frozen"/>
      <selection pane="bottomLeft" activeCell="O32" sqref="O32"/>
    </sheetView>
  </sheetViews>
  <sheetFormatPr defaultRowHeight="12.75" x14ac:dyDescent="0.2"/>
  <cols>
    <col min="1" max="1" width="14.140625" customWidth="1"/>
  </cols>
  <sheetData>
    <row r="1" spans="1:17" s="2" customFormat="1" ht="36.950000000000003" customHeight="1" x14ac:dyDescent="0.2">
      <c r="A1" s="62" t="s">
        <v>42</v>
      </c>
      <c r="B1" s="63" t="s">
        <v>34</v>
      </c>
      <c r="C1" s="64" t="s">
        <v>43</v>
      </c>
      <c r="D1"/>
      <c r="E1"/>
      <c r="F1" s="24" t="s">
        <v>4</v>
      </c>
    </row>
    <row r="2" spans="1:17" ht="12.75" customHeight="1" x14ac:dyDescent="0.2">
      <c r="A2" s="62" t="s">
        <v>35</v>
      </c>
      <c r="B2" s="65">
        <v>6</v>
      </c>
      <c r="C2" s="66">
        <v>8</v>
      </c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 x14ac:dyDescent="0.2">
      <c r="A3" s="62" t="s">
        <v>36</v>
      </c>
      <c r="B3" s="65">
        <v>4</v>
      </c>
      <c r="C3" s="66">
        <v>12</v>
      </c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 x14ac:dyDescent="0.2">
      <c r="A4" s="62" t="s">
        <v>37</v>
      </c>
      <c r="B4" s="65">
        <v>5</v>
      </c>
      <c r="C4" s="66">
        <v>10</v>
      </c>
      <c r="I4" s="99" t="s">
        <v>88</v>
      </c>
      <c r="J4" s="97"/>
      <c r="K4" s="97"/>
      <c r="L4" s="97"/>
      <c r="M4" s="97"/>
      <c r="N4" s="97"/>
      <c r="O4" s="97"/>
      <c r="P4" s="97"/>
      <c r="Q4" s="98"/>
    </row>
    <row r="5" spans="1:17" ht="12.75" customHeight="1" x14ac:dyDescent="0.2">
      <c r="A5" s="62" t="s">
        <v>38</v>
      </c>
      <c r="B5" s="65">
        <v>2</v>
      </c>
      <c r="C5" s="66">
        <v>18</v>
      </c>
      <c r="I5" s="96" t="s">
        <v>89</v>
      </c>
      <c r="J5" s="97"/>
      <c r="K5" s="97"/>
      <c r="L5" s="97"/>
      <c r="M5" s="97"/>
      <c r="N5" s="97"/>
      <c r="O5" s="97"/>
      <c r="P5" s="97"/>
      <c r="Q5" s="98"/>
    </row>
    <row r="6" spans="1:17" x14ac:dyDescent="0.2">
      <c r="A6" s="62" t="s">
        <v>39</v>
      </c>
      <c r="B6" s="65">
        <v>8</v>
      </c>
      <c r="C6" s="66">
        <v>7</v>
      </c>
    </row>
    <row r="7" spans="1:17" ht="13.5" thickBot="1" x14ac:dyDescent="0.25">
      <c r="A7" s="62" t="s">
        <v>40</v>
      </c>
      <c r="B7" s="67">
        <v>11</v>
      </c>
      <c r="C7" s="68">
        <v>5</v>
      </c>
      <c r="D7" s="14"/>
      <c r="E7" s="2"/>
    </row>
    <row r="8" spans="1:17" x14ac:dyDescent="0.2">
      <c r="A8" s="9"/>
      <c r="B8" s="9"/>
      <c r="C8" s="9"/>
      <c r="D8" s="9"/>
      <c r="E8" s="9"/>
      <c r="F8" s="9"/>
      <c r="G8" s="9"/>
      <c r="H8" s="9"/>
      <c r="I8" s="9"/>
    </row>
    <row r="9" spans="1:17" x14ac:dyDescent="0.2">
      <c r="A9" s="96" t="s">
        <v>92</v>
      </c>
      <c r="B9" s="97"/>
      <c r="C9" s="97"/>
      <c r="D9" s="97"/>
      <c r="E9" s="97"/>
      <c r="F9" s="97"/>
      <c r="G9" s="97"/>
      <c r="H9" s="97"/>
      <c r="I9" s="98"/>
      <c r="M9" s="60"/>
    </row>
    <row r="10" spans="1:17" s="1" customFormat="1" x14ac:dyDescent="0.2">
      <c r="A10" s="25" t="s">
        <v>62</v>
      </c>
      <c r="B10" s="1" t="s">
        <v>0</v>
      </c>
      <c r="C10" s="1" t="s">
        <v>15</v>
      </c>
      <c r="D10" s="1" t="s">
        <v>16</v>
      </c>
      <c r="F10" s="1" t="s">
        <v>63</v>
      </c>
      <c r="G10" s="1" t="s">
        <v>0</v>
      </c>
      <c r="H10" s="1" t="s">
        <v>15</v>
      </c>
      <c r="I10" s="1" t="s">
        <v>16</v>
      </c>
      <c r="M10"/>
      <c r="N10"/>
      <c r="O10"/>
    </row>
    <row r="11" spans="1:17" x14ac:dyDescent="0.2">
      <c r="A11">
        <v>6</v>
      </c>
      <c r="B11">
        <f>AVERAGE(A11:A16)</f>
        <v>6</v>
      </c>
      <c r="C11">
        <f t="shared" ref="C11:C16" si="0">A11-B11</f>
        <v>0</v>
      </c>
      <c r="D11">
        <f t="shared" ref="D11:D16" si="1">C11^2</f>
        <v>0</v>
      </c>
      <c r="F11">
        <v>8</v>
      </c>
      <c r="G11">
        <f>AVERAGE(F11:F16)</f>
        <v>10</v>
      </c>
      <c r="H11">
        <f t="shared" ref="H11:H16" si="2">F11-G11</f>
        <v>-2</v>
      </c>
      <c r="I11">
        <f t="shared" ref="I11:I16" si="3">H11^2</f>
        <v>4</v>
      </c>
    </row>
    <row r="12" spans="1:17" x14ac:dyDescent="0.2">
      <c r="A12">
        <v>4</v>
      </c>
      <c r="B12">
        <f>B11</f>
        <v>6</v>
      </c>
      <c r="C12">
        <f t="shared" si="0"/>
        <v>-2</v>
      </c>
      <c r="D12">
        <f t="shared" si="1"/>
        <v>4</v>
      </c>
      <c r="F12">
        <v>12</v>
      </c>
      <c r="G12">
        <f>G11</f>
        <v>10</v>
      </c>
      <c r="H12">
        <f t="shared" si="2"/>
        <v>2</v>
      </c>
      <c r="I12">
        <f t="shared" si="3"/>
        <v>4</v>
      </c>
    </row>
    <row r="13" spans="1:17" x14ac:dyDescent="0.2">
      <c r="A13">
        <v>5</v>
      </c>
      <c r="B13">
        <f>B12</f>
        <v>6</v>
      </c>
      <c r="C13">
        <f t="shared" si="0"/>
        <v>-1</v>
      </c>
      <c r="D13">
        <f t="shared" si="1"/>
        <v>1</v>
      </c>
      <c r="F13">
        <v>10</v>
      </c>
      <c r="G13">
        <f>G12</f>
        <v>10</v>
      </c>
      <c r="H13">
        <f t="shared" si="2"/>
        <v>0</v>
      </c>
      <c r="I13">
        <f t="shared" si="3"/>
        <v>0</v>
      </c>
    </row>
    <row r="14" spans="1:17" x14ac:dyDescent="0.2">
      <c r="A14">
        <v>2</v>
      </c>
      <c r="B14">
        <f>B13</f>
        <v>6</v>
      </c>
      <c r="C14">
        <f t="shared" si="0"/>
        <v>-4</v>
      </c>
      <c r="D14">
        <f t="shared" si="1"/>
        <v>16</v>
      </c>
      <c r="F14">
        <v>18</v>
      </c>
      <c r="G14">
        <f>G13</f>
        <v>10</v>
      </c>
      <c r="H14">
        <f t="shared" si="2"/>
        <v>8</v>
      </c>
      <c r="I14">
        <f t="shared" si="3"/>
        <v>64</v>
      </c>
    </row>
    <row r="15" spans="1:17" x14ac:dyDescent="0.2">
      <c r="A15">
        <v>8</v>
      </c>
      <c r="B15">
        <f>B14</f>
        <v>6</v>
      </c>
      <c r="C15">
        <f t="shared" si="0"/>
        <v>2</v>
      </c>
      <c r="D15">
        <f t="shared" si="1"/>
        <v>4</v>
      </c>
      <c r="F15">
        <v>7</v>
      </c>
      <c r="G15">
        <f>G14</f>
        <v>10</v>
      </c>
      <c r="H15">
        <f t="shared" si="2"/>
        <v>-3</v>
      </c>
      <c r="I15">
        <f t="shared" si="3"/>
        <v>9</v>
      </c>
    </row>
    <row r="16" spans="1:17" x14ac:dyDescent="0.2">
      <c r="A16">
        <v>11</v>
      </c>
      <c r="B16">
        <f>B15</f>
        <v>6</v>
      </c>
      <c r="C16">
        <f t="shared" si="0"/>
        <v>5</v>
      </c>
      <c r="D16">
        <f t="shared" si="1"/>
        <v>25</v>
      </c>
      <c r="F16">
        <v>5</v>
      </c>
      <c r="G16">
        <f>G15</f>
        <v>10</v>
      </c>
      <c r="H16">
        <f t="shared" si="2"/>
        <v>-5</v>
      </c>
      <c r="I16">
        <f t="shared" si="3"/>
        <v>25</v>
      </c>
    </row>
    <row r="17" spans="1:9" x14ac:dyDescent="0.2">
      <c r="D17">
        <f>SUM(D11:D16)</f>
        <v>50</v>
      </c>
      <c r="E17" s="1" t="s">
        <v>17</v>
      </c>
      <c r="I17">
        <f>SUM(I11:I16)</f>
        <v>106</v>
      </c>
    </row>
    <row r="18" spans="1:9" x14ac:dyDescent="0.2">
      <c r="D18">
        <f>D17/6</f>
        <v>8.3333333333333339</v>
      </c>
      <c r="E18" s="1" t="s">
        <v>19</v>
      </c>
      <c r="F18">
        <f>F16/5</f>
        <v>1</v>
      </c>
      <c r="I18">
        <f>I17/6</f>
        <v>17.666666666666668</v>
      </c>
    </row>
    <row r="19" spans="1:9" x14ac:dyDescent="0.2">
      <c r="D19" s="26">
        <f>SQRT(D18)</f>
        <v>2.8867513459481291</v>
      </c>
      <c r="E19" s="15" t="s">
        <v>18</v>
      </c>
      <c r="F19" s="26">
        <f>SQRT(F18)</f>
        <v>1</v>
      </c>
      <c r="I19" s="26">
        <f>SQRT(I18)</f>
        <v>4.2031734043061642</v>
      </c>
    </row>
    <row r="20" spans="1:9" x14ac:dyDescent="0.2">
      <c r="D20">
        <f>B11</f>
        <v>6</v>
      </c>
      <c r="E20" s="1" t="s">
        <v>0</v>
      </c>
      <c r="F20">
        <v>4</v>
      </c>
      <c r="I20">
        <f>G11</f>
        <v>10</v>
      </c>
    </row>
    <row r="21" spans="1:9" x14ac:dyDescent="0.2">
      <c r="D21" s="30">
        <f>D19/D20</f>
        <v>0.48112522432468818</v>
      </c>
      <c r="E21" s="16" t="s">
        <v>20</v>
      </c>
      <c r="F21" s="30">
        <f>F19/F20</f>
        <v>0.25</v>
      </c>
      <c r="I21" s="30">
        <f>I19/I20</f>
        <v>0.42031734043061642</v>
      </c>
    </row>
    <row r="25" spans="1:9" ht="12.75" customHeight="1" x14ac:dyDescent="0.2">
      <c r="A25" s="108" t="s">
        <v>89</v>
      </c>
      <c r="B25" s="109"/>
      <c r="C25" s="109"/>
      <c r="D25" s="109"/>
      <c r="E25" s="109"/>
      <c r="F25" s="109"/>
      <c r="G25" s="109"/>
      <c r="H25" s="109"/>
      <c r="I25" s="110"/>
    </row>
    <row r="30" spans="1:9" x14ac:dyDescent="0.2">
      <c r="B30" s="69" t="s">
        <v>50</v>
      </c>
      <c r="C30" s="69" t="s">
        <v>64</v>
      </c>
      <c r="D30" s="69" t="s">
        <v>65</v>
      </c>
      <c r="E30" s="69" t="s">
        <v>66</v>
      </c>
      <c r="F30" s="69" t="s">
        <v>67</v>
      </c>
    </row>
    <row r="31" spans="1:9" x14ac:dyDescent="0.2">
      <c r="B31" s="65">
        <v>6</v>
      </c>
      <c r="C31" s="66">
        <v>8</v>
      </c>
      <c r="D31" s="69">
        <f t="shared" ref="D31:D36" si="4">(B31-$B$37)</f>
        <v>0</v>
      </c>
      <c r="E31" s="69">
        <f t="shared" ref="E31:E36" si="5">(C31-$C$37)</f>
        <v>-2</v>
      </c>
      <c r="F31" s="69">
        <f t="shared" ref="F31:F36" si="6">D31*E31</f>
        <v>0</v>
      </c>
    </row>
    <row r="32" spans="1:9" x14ac:dyDescent="0.2">
      <c r="B32" s="65">
        <v>4</v>
      </c>
      <c r="C32" s="66">
        <v>12</v>
      </c>
      <c r="D32" s="69">
        <f t="shared" si="4"/>
        <v>-2</v>
      </c>
      <c r="E32" s="69">
        <f t="shared" si="5"/>
        <v>2</v>
      </c>
      <c r="F32" s="69">
        <f t="shared" si="6"/>
        <v>-4</v>
      </c>
    </row>
    <row r="33" spans="2:10" x14ac:dyDescent="0.2">
      <c r="B33" s="65">
        <v>5</v>
      </c>
      <c r="C33" s="66">
        <v>10</v>
      </c>
      <c r="D33" s="69">
        <f t="shared" si="4"/>
        <v>-1</v>
      </c>
      <c r="E33" s="69">
        <f t="shared" si="5"/>
        <v>0</v>
      </c>
      <c r="F33" s="69">
        <f t="shared" si="6"/>
        <v>0</v>
      </c>
    </row>
    <row r="34" spans="2:10" x14ac:dyDescent="0.2">
      <c r="B34" s="65">
        <v>2</v>
      </c>
      <c r="C34" s="66">
        <v>18</v>
      </c>
      <c r="D34" s="69">
        <f t="shared" si="4"/>
        <v>-4</v>
      </c>
      <c r="E34" s="69">
        <f t="shared" si="5"/>
        <v>8</v>
      </c>
      <c r="F34" s="69">
        <f t="shared" si="6"/>
        <v>-32</v>
      </c>
    </row>
    <row r="35" spans="2:10" x14ac:dyDescent="0.2">
      <c r="B35" s="65">
        <v>8</v>
      </c>
      <c r="C35" s="66">
        <v>7</v>
      </c>
      <c r="D35" s="69">
        <f t="shared" si="4"/>
        <v>2</v>
      </c>
      <c r="E35" s="69">
        <f t="shared" si="5"/>
        <v>-3</v>
      </c>
      <c r="F35" s="69">
        <f t="shared" si="6"/>
        <v>-6</v>
      </c>
      <c r="H35" s="69"/>
    </row>
    <row r="36" spans="2:10" ht="13.5" thickBot="1" x14ac:dyDescent="0.25">
      <c r="B36" s="67">
        <v>11</v>
      </c>
      <c r="C36" s="68">
        <v>5</v>
      </c>
      <c r="D36" s="69">
        <f t="shared" si="4"/>
        <v>5</v>
      </c>
      <c r="E36" s="69">
        <f t="shared" si="5"/>
        <v>-5</v>
      </c>
      <c r="F36" s="69">
        <f t="shared" si="6"/>
        <v>-25</v>
      </c>
    </row>
    <row r="37" spans="2:10" x14ac:dyDescent="0.2">
      <c r="B37" s="70">
        <f>AVERAGE(B31:B36)</f>
        <v>6</v>
      </c>
      <c r="C37" s="70">
        <f>AVERAGE(C31:C36)</f>
        <v>10</v>
      </c>
      <c r="D37" s="71"/>
      <c r="E37" s="71"/>
      <c r="F37" s="69">
        <f>SUM(F31:F36)</f>
        <v>-67</v>
      </c>
    </row>
    <row r="38" spans="2:10" x14ac:dyDescent="0.2">
      <c r="B38" s="70" t="s">
        <v>68</v>
      </c>
      <c r="C38" s="70" t="s">
        <v>69</v>
      </c>
      <c r="D38" s="71"/>
      <c r="E38" s="71" t="s">
        <v>70</v>
      </c>
      <c r="F38" s="69" t="s">
        <v>71</v>
      </c>
      <c r="G38" s="81">
        <f>(F37/6)/(_xlfn.STDEV.P(B31:B36)*_xlfn.STDEV.P(C31:C36))</f>
        <v>-0.92031577845621626</v>
      </c>
      <c r="H38" s="81">
        <f>CORREL(B31:B36,C31:C36)</f>
        <v>-0.92031577845621626</v>
      </c>
      <c r="J38" s="113" t="s">
        <v>98</v>
      </c>
    </row>
  </sheetData>
  <mergeCells count="4">
    <mergeCell ref="I5:Q5"/>
    <mergeCell ref="A25:I25"/>
    <mergeCell ref="I4:Q4"/>
    <mergeCell ref="A9:I9"/>
  </mergeCells>
  <phoneticPr fontId="4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7173" r:id="rId4">
          <objectPr defaultSize="0" autoPict="0" r:id="rId5">
            <anchor moveWithCells="1" sizeWithCells="1">
              <from>
                <xdr:col>8</xdr:col>
                <xdr:colOff>219075</xdr:colOff>
                <xdr:row>9</xdr:row>
                <xdr:rowOff>0</xdr:rowOff>
              </from>
              <to>
                <xdr:col>10</xdr:col>
                <xdr:colOff>533400</xdr:colOff>
                <xdr:row>9</xdr:row>
                <xdr:rowOff>0</xdr:rowOff>
              </to>
            </anchor>
          </objectPr>
        </oleObject>
      </mc:Choice>
      <mc:Fallback>
        <oleObject progId="Equation.3" shapeId="71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F11" sqref="F11"/>
    </sheetView>
  </sheetViews>
  <sheetFormatPr defaultColWidth="8.7109375" defaultRowHeight="13.5" customHeight="1" x14ac:dyDescent="0.2"/>
  <cols>
    <col min="1" max="1" width="21.28515625" style="27" customWidth="1"/>
    <col min="2" max="16384" width="8.7109375" style="27"/>
  </cols>
  <sheetData>
    <row r="1" spans="1:9" ht="13.5" customHeight="1" x14ac:dyDescent="0.2">
      <c r="A1" t="s">
        <v>93</v>
      </c>
      <c r="B1"/>
      <c r="C1"/>
      <c r="D1"/>
    </row>
    <row r="2" spans="1:9" s="2" customFormat="1" ht="13.5" customHeight="1" x14ac:dyDescent="0.2">
      <c r="A2" s="114" t="s">
        <v>90</v>
      </c>
      <c r="B2" s="114"/>
      <c r="C2" s="114"/>
      <c r="D2" s="114"/>
      <c r="E2" s="114"/>
      <c r="F2" s="114"/>
      <c r="G2" s="114"/>
      <c r="H2" s="114"/>
      <c r="I2" s="114"/>
    </row>
    <row r="3" spans="1:9" s="2" customFormat="1" ht="13.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</row>
    <row r="4" spans="1:9" s="2" customFormat="1" ht="13.5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</row>
    <row r="5" spans="1:9" s="2" customFormat="1" ht="13.5" customHeight="1" x14ac:dyDescent="0.2">
      <c r="A5" s="114"/>
      <c r="B5" s="114"/>
      <c r="C5" s="114"/>
      <c r="D5" s="114"/>
      <c r="E5" s="114"/>
      <c r="F5" s="114"/>
      <c r="G5" s="114"/>
      <c r="H5" s="114"/>
      <c r="I5" s="114"/>
    </row>
    <row r="6" spans="1:9" ht="13.5" customHeight="1" x14ac:dyDescent="0.2">
      <c r="A6" t="s">
        <v>42</v>
      </c>
      <c r="B6"/>
      <c r="C6" t="s">
        <v>87</v>
      </c>
      <c r="D6"/>
    </row>
    <row r="7" spans="1:9" ht="13.5" customHeight="1" x14ac:dyDescent="0.2">
      <c r="A7" t="s">
        <v>35</v>
      </c>
      <c r="B7"/>
      <c r="C7">
        <v>8</v>
      </c>
      <c r="D7"/>
    </row>
    <row r="8" spans="1:9" ht="13.5" customHeight="1" x14ac:dyDescent="0.2">
      <c r="A8" t="s">
        <v>36</v>
      </c>
      <c r="B8"/>
      <c r="C8">
        <v>12</v>
      </c>
      <c r="D8"/>
    </row>
    <row r="9" spans="1:9" ht="13.5" customHeight="1" x14ac:dyDescent="0.2">
      <c r="A9" t="s">
        <v>37</v>
      </c>
      <c r="B9"/>
      <c r="C9">
        <v>10</v>
      </c>
      <c r="D9"/>
    </row>
    <row r="10" spans="1:9" ht="13.5" customHeight="1" x14ac:dyDescent="0.2">
      <c r="A10" t="s">
        <v>38</v>
      </c>
      <c r="B10"/>
      <c r="C10">
        <v>18</v>
      </c>
      <c r="D10"/>
    </row>
    <row r="11" spans="1:9" ht="13.5" customHeight="1" x14ac:dyDescent="0.2">
      <c r="A11" t="s">
        <v>39</v>
      </c>
      <c r="B11"/>
      <c r="C11">
        <v>7</v>
      </c>
      <c r="D11"/>
    </row>
    <row r="12" spans="1:9" ht="13.5" customHeight="1" x14ac:dyDescent="0.2">
      <c r="A12" t="s">
        <v>40</v>
      </c>
      <c r="B12"/>
      <c r="C12">
        <v>5</v>
      </c>
      <c r="D12"/>
    </row>
    <row r="13" spans="1:9" ht="13.5" customHeight="1" x14ac:dyDescent="0.2">
      <c r="A13"/>
      <c r="B13"/>
      <c r="C13"/>
      <c r="D13"/>
    </row>
    <row r="14" spans="1:9" ht="13.5" customHeight="1" x14ac:dyDescent="0.2">
      <c r="A14" s="113" t="s">
        <v>100</v>
      </c>
      <c r="B14"/>
      <c r="C14">
        <f>AVERAGE(C7:C12)</f>
        <v>10</v>
      </c>
      <c r="D14"/>
    </row>
    <row r="15" spans="1:9" ht="13.5" customHeight="1" x14ac:dyDescent="0.2">
      <c r="A15" s="113" t="s">
        <v>99</v>
      </c>
      <c r="B15"/>
      <c r="C15">
        <f>_xlfn.STDEV.S(C7:C12)</f>
        <v>4.6043457732885349</v>
      </c>
      <c r="D15"/>
    </row>
    <row r="16" spans="1:9" ht="13.5" customHeight="1" x14ac:dyDescent="0.2">
      <c r="A16" s="113" t="s">
        <v>101</v>
      </c>
      <c r="B16"/>
      <c r="C16"/>
      <c r="D16"/>
    </row>
    <row r="17" spans="1:4" ht="13.5" customHeight="1" x14ac:dyDescent="0.2">
      <c r="A17" s="113" t="s">
        <v>105</v>
      </c>
      <c r="B17"/>
      <c r="C17"/>
      <c r="D17"/>
    </row>
    <row r="18" spans="1:4" ht="13.5" customHeight="1" x14ac:dyDescent="0.2">
      <c r="A18" s="113" t="s">
        <v>106</v>
      </c>
    </row>
    <row r="19" spans="1:4" ht="13.5" customHeight="1" x14ac:dyDescent="0.2">
      <c r="A19" s="118" t="s">
        <v>107</v>
      </c>
      <c r="B19" s="82">
        <f>C14+4.0321*C15/SQRT(6)</f>
        <v>17.579204055528081</v>
      </c>
      <c r="C19" s="82" t="s">
        <v>94</v>
      </c>
      <c r="D19" s="82"/>
    </row>
    <row r="20" spans="1:4" ht="13.5" customHeight="1" x14ac:dyDescent="0.2">
      <c r="A20" s="82"/>
      <c r="B20" s="82">
        <f>C14-4.0321*C15/SQRT(6)</f>
        <v>2.4207959444719185</v>
      </c>
      <c r="C20" s="82" t="s">
        <v>95</v>
      </c>
      <c r="D20" s="82"/>
    </row>
  </sheetData>
  <mergeCells count="1">
    <mergeCell ref="A2:I5"/>
  </mergeCells>
  <phoneticPr fontId="4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614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3" shapeId="6148" r:id="rId4"/>
      </mc:Fallback>
    </mc:AlternateContent>
    <mc:AlternateContent xmlns:mc="http://schemas.openxmlformats.org/markup-compatibility/2006">
      <mc:Choice Requires="x14">
        <oleObject progId="Equation.3" shapeId="6149" r:id="rId6">
          <objectPr defaultSize="0" autoPict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3" shapeId="6149" r:id="rId6"/>
      </mc:Fallback>
    </mc:AlternateContent>
    <mc:AlternateContent xmlns:mc="http://schemas.openxmlformats.org/markup-compatibility/2006">
      <mc:Choice Requires="x14">
        <oleObject progId="Equation.3" shapeId="6150" r:id="rId8">
          <objectPr defaultSize="0" autoPict="0" r:id="rId9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Equation.3" shapeId="6150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F7" sqref="F7"/>
    </sheetView>
  </sheetViews>
  <sheetFormatPr defaultRowHeight="12.75" x14ac:dyDescent="0.2"/>
  <cols>
    <col min="1" max="1" width="9.140625" style="115"/>
    <col min="2" max="5" width="9.140625" style="116"/>
    <col min="6" max="6" width="12.140625" style="116" customWidth="1"/>
    <col min="7" max="16384" width="9.140625" style="116"/>
  </cols>
  <sheetData>
    <row r="1" spans="1:8" s="115" customFormat="1" x14ac:dyDescent="0.2">
      <c r="B1" s="115" t="s">
        <v>102</v>
      </c>
    </row>
    <row r="2" spans="1:8" s="115" customFormat="1" x14ac:dyDescent="0.2">
      <c r="A2" s="115" t="s">
        <v>103</v>
      </c>
      <c r="B2" s="115">
        <v>0.1</v>
      </c>
      <c r="C2" s="115">
        <v>0.05</v>
      </c>
      <c r="D2" s="115">
        <v>2.5000000000000001E-2</v>
      </c>
      <c r="E2" s="115">
        <v>0.01</v>
      </c>
      <c r="F2" s="115">
        <v>5.0000000000000001E-3</v>
      </c>
      <c r="G2" s="115">
        <v>1E-3</v>
      </c>
      <c r="H2" s="115">
        <v>5.0000000000000001E-4</v>
      </c>
    </row>
    <row r="3" spans="1:8" x14ac:dyDescent="0.2">
      <c r="A3" s="115">
        <v>1</v>
      </c>
      <c r="B3" s="116">
        <v>3.077683537175254</v>
      </c>
      <c r="C3" s="116">
        <v>6.3137515146750438</v>
      </c>
      <c r="D3" s="116">
        <v>12.706204736174707</v>
      </c>
      <c r="E3" s="116">
        <v>31.820515953773956</v>
      </c>
      <c r="F3" s="116">
        <v>63.656741162871583</v>
      </c>
      <c r="G3" s="116">
        <v>318.30883898555044</v>
      </c>
      <c r="H3" s="116">
        <v>636.61924876871956</v>
      </c>
    </row>
    <row r="4" spans="1:8" x14ac:dyDescent="0.2">
      <c r="A4" s="115">
        <v>2</v>
      </c>
      <c r="B4" s="116">
        <v>1.8856180831641267</v>
      </c>
      <c r="C4" s="116">
        <v>2.9199855803537269</v>
      </c>
      <c r="D4" s="116">
        <v>4.3026527297494637</v>
      </c>
      <c r="E4" s="116">
        <v>6.9645567342832733</v>
      </c>
      <c r="F4" s="116">
        <v>9.9248432009182928</v>
      </c>
      <c r="G4" s="116">
        <v>22.327124770119873</v>
      </c>
      <c r="H4" s="116">
        <v>31.599054576443621</v>
      </c>
    </row>
    <row r="5" spans="1:8" x14ac:dyDescent="0.2">
      <c r="A5" s="115">
        <v>3</v>
      </c>
      <c r="B5" s="116">
        <v>1.63774435369621</v>
      </c>
      <c r="C5" s="116">
        <v>2.3533634348018233</v>
      </c>
      <c r="D5" s="116">
        <v>3.1824463052837091</v>
      </c>
      <c r="E5" s="116">
        <v>4.5407028585681335</v>
      </c>
      <c r="F5" s="116">
        <v>5.8409093097333571</v>
      </c>
      <c r="G5" s="116">
        <v>10.214531852407385</v>
      </c>
      <c r="H5" s="116">
        <v>12.923978636687485</v>
      </c>
    </row>
    <row r="6" spans="1:8" x14ac:dyDescent="0.2">
      <c r="A6" s="115">
        <v>4</v>
      </c>
      <c r="B6" s="116">
        <v>1.5332062740589443</v>
      </c>
      <c r="C6" s="116">
        <v>2.1318467863266499</v>
      </c>
      <c r="D6" s="116">
        <v>2.7764451051977934</v>
      </c>
      <c r="E6" s="116">
        <v>3.7469473879791968</v>
      </c>
      <c r="F6" s="116">
        <v>4.604094871349993</v>
      </c>
      <c r="G6" s="116">
        <v>7.1731822197823085</v>
      </c>
      <c r="H6" s="116">
        <v>8.6103015813792751</v>
      </c>
    </row>
    <row r="7" spans="1:8" ht="15.75" x14ac:dyDescent="0.25">
      <c r="A7" s="115">
        <v>5</v>
      </c>
      <c r="B7" s="116">
        <v>1.4758840488244813</v>
      </c>
      <c r="C7" s="116">
        <v>2.0150483733330233</v>
      </c>
      <c r="D7" s="116">
        <v>2.570581835636315</v>
      </c>
      <c r="E7" s="116">
        <v>3.3649299989072183</v>
      </c>
      <c r="F7" s="117">
        <v>4.0321429835552296</v>
      </c>
      <c r="G7" s="116">
        <v>5.893429531356011</v>
      </c>
      <c r="H7" s="116">
        <v>6.8688266258811099</v>
      </c>
    </row>
    <row r="8" spans="1:8" x14ac:dyDescent="0.2">
      <c r="A8" s="115">
        <v>6</v>
      </c>
      <c r="B8" s="116">
        <v>1.4397557472651481</v>
      </c>
      <c r="C8" s="116">
        <v>1.9431802805153031</v>
      </c>
      <c r="D8" s="116">
        <v>2.4469118511449697</v>
      </c>
      <c r="E8" s="116">
        <v>3.1426684032909828</v>
      </c>
      <c r="F8" s="116">
        <v>3.7074280213247794</v>
      </c>
      <c r="G8" s="116">
        <v>5.2076262387253633</v>
      </c>
      <c r="H8" s="116">
        <v>5.9588161788187586</v>
      </c>
    </row>
    <row r="9" spans="1:8" x14ac:dyDescent="0.2">
      <c r="A9" s="115">
        <v>7</v>
      </c>
      <c r="B9" s="116">
        <v>1.4149239276505079</v>
      </c>
      <c r="C9" s="116">
        <v>1.8945786050900073</v>
      </c>
      <c r="D9" s="116">
        <v>2.3646242515927849</v>
      </c>
      <c r="E9" s="116">
        <v>2.997951566868529</v>
      </c>
      <c r="F9" s="116">
        <v>3.4994832973504946</v>
      </c>
      <c r="G9" s="116">
        <v>4.785289628638334</v>
      </c>
      <c r="H9" s="116">
        <v>5.4078825208617252</v>
      </c>
    </row>
    <row r="10" spans="1:8" x14ac:dyDescent="0.2">
      <c r="A10" s="115">
        <v>8</v>
      </c>
      <c r="B10" s="116">
        <v>1.3968153097438645</v>
      </c>
      <c r="C10" s="116">
        <v>1.8595480375308981</v>
      </c>
      <c r="D10" s="116">
        <v>2.3060041352041671</v>
      </c>
      <c r="E10" s="116">
        <v>2.8964594477096224</v>
      </c>
      <c r="F10" s="116">
        <v>3.3553873313333953</v>
      </c>
      <c r="G10" s="116">
        <v>4.5007909337237244</v>
      </c>
      <c r="H10" s="116">
        <v>5.0413054333733669</v>
      </c>
    </row>
    <row r="11" spans="1:8" x14ac:dyDescent="0.2">
      <c r="A11" s="115">
        <v>9</v>
      </c>
      <c r="B11" s="116">
        <v>1.383028738396632</v>
      </c>
      <c r="C11" s="116">
        <v>1.8331129326562374</v>
      </c>
      <c r="D11" s="116">
        <v>2.2621571627982053</v>
      </c>
      <c r="E11" s="116">
        <v>2.8214379250258084</v>
      </c>
      <c r="F11" s="116">
        <v>3.2498355415921263</v>
      </c>
      <c r="G11" s="116">
        <v>4.2968056627299189</v>
      </c>
      <c r="H11" s="116">
        <v>4.7809125859311381</v>
      </c>
    </row>
    <row r="12" spans="1:8" x14ac:dyDescent="0.2">
      <c r="A12" s="115">
        <v>10</v>
      </c>
      <c r="B12" s="116">
        <v>1.3721836411103363</v>
      </c>
      <c r="C12" s="116">
        <v>1.812461122811676</v>
      </c>
      <c r="D12" s="116">
        <v>2.2281388519862744</v>
      </c>
      <c r="E12" s="116">
        <v>2.7637694581126966</v>
      </c>
      <c r="F12" s="116">
        <v>3.1692726726169518</v>
      </c>
      <c r="G12" s="116">
        <v>4.1437004940465902</v>
      </c>
      <c r="H12" s="116">
        <v>4.586893858702636</v>
      </c>
    </row>
    <row r="13" spans="1:8" x14ac:dyDescent="0.2">
      <c r="A13" s="115">
        <v>11</v>
      </c>
      <c r="B13" s="116">
        <v>1.3634303180205409</v>
      </c>
      <c r="C13" s="116">
        <v>1.7958848187040437</v>
      </c>
      <c r="D13" s="116">
        <v>2.2009851600916384</v>
      </c>
      <c r="E13" s="116">
        <v>2.7180791838138614</v>
      </c>
      <c r="F13" s="116">
        <v>3.1058065155392809</v>
      </c>
      <c r="G13" s="116">
        <v>4.0247010376307388</v>
      </c>
      <c r="H13" s="116">
        <v>4.4369793382344493</v>
      </c>
    </row>
    <row r="14" spans="1:8" x14ac:dyDescent="0.2">
      <c r="A14" s="115">
        <v>12</v>
      </c>
      <c r="B14" s="116">
        <v>1.3562173340232047</v>
      </c>
      <c r="C14" s="116">
        <v>1.7822875556493194</v>
      </c>
      <c r="D14" s="116">
        <v>2.1788128296672284</v>
      </c>
      <c r="E14" s="116">
        <v>2.6809979931209149</v>
      </c>
      <c r="F14" s="116">
        <v>3.0545395893929017</v>
      </c>
      <c r="G14" s="116">
        <v>3.9296332646264918</v>
      </c>
      <c r="H14" s="116">
        <v>4.3177912836061845</v>
      </c>
    </row>
    <row r="15" spans="1:8" x14ac:dyDescent="0.2">
      <c r="A15" s="115">
        <v>13</v>
      </c>
      <c r="B15" s="116">
        <v>1.3501712887800554</v>
      </c>
      <c r="C15" s="116">
        <v>1.7709333959868729</v>
      </c>
      <c r="D15" s="116">
        <v>2.1603686564627926</v>
      </c>
      <c r="E15" s="116">
        <v>2.650308837912192</v>
      </c>
      <c r="F15" s="116">
        <v>3.0122758387165782</v>
      </c>
      <c r="G15" s="116">
        <v>3.8519823911683879</v>
      </c>
      <c r="H15" s="116">
        <v>4.2208317277071208</v>
      </c>
    </row>
    <row r="16" spans="1:8" x14ac:dyDescent="0.2">
      <c r="A16" s="115">
        <v>14</v>
      </c>
      <c r="B16" s="116">
        <v>1.3450303744546506</v>
      </c>
      <c r="C16" s="116">
        <v>1.7613101357748921</v>
      </c>
      <c r="D16" s="116">
        <v>2.1447866879178044</v>
      </c>
      <c r="E16" s="116">
        <v>2.6244940675900517</v>
      </c>
      <c r="F16" s="116">
        <v>2.9768427343708348</v>
      </c>
      <c r="G16" s="116">
        <v>3.7873902375233461</v>
      </c>
      <c r="H16" s="116">
        <v>4.1404541127382029</v>
      </c>
    </row>
    <row r="17" spans="1:8" x14ac:dyDescent="0.2">
      <c r="A17" s="115">
        <v>15</v>
      </c>
      <c r="B17" s="116">
        <v>1.3406056078504547</v>
      </c>
      <c r="C17" s="116">
        <v>1.7530503556925723</v>
      </c>
      <c r="D17" s="116">
        <v>2.1314495455597742</v>
      </c>
      <c r="E17" s="116">
        <v>2.6024802950111221</v>
      </c>
      <c r="F17" s="116">
        <v>2.9467128834752381</v>
      </c>
      <c r="G17" s="116">
        <v>3.7328344253108998</v>
      </c>
      <c r="H17" s="116">
        <v>4.0727651959037905</v>
      </c>
    </row>
    <row r="18" spans="1:8" x14ac:dyDescent="0.2">
      <c r="A18" s="115">
        <v>16</v>
      </c>
      <c r="B18" s="116">
        <v>1.3367571673273144</v>
      </c>
      <c r="C18" s="116">
        <v>1.7458836762762506</v>
      </c>
      <c r="D18" s="116">
        <v>2.119905299221255</v>
      </c>
      <c r="E18" s="116">
        <v>2.5834871852759917</v>
      </c>
      <c r="F18" s="116">
        <v>2.9207816224251002</v>
      </c>
      <c r="G18" s="116">
        <v>3.6861547926860139</v>
      </c>
      <c r="H18" s="116">
        <v>4.0149963271840559</v>
      </c>
    </row>
    <row r="19" spans="1:8" x14ac:dyDescent="0.2">
      <c r="A19" s="115">
        <v>17</v>
      </c>
      <c r="B19" s="116">
        <v>1.3333793897216262</v>
      </c>
      <c r="C19" s="116">
        <v>1.7396067260750732</v>
      </c>
      <c r="D19" s="116">
        <v>2.109815577833317</v>
      </c>
      <c r="E19" s="116">
        <v>2.5669339837247178</v>
      </c>
      <c r="F19" s="116">
        <v>2.8982305196774178</v>
      </c>
      <c r="G19" s="116">
        <v>3.6457673800784094</v>
      </c>
      <c r="H19" s="116">
        <v>3.9651262721190315</v>
      </c>
    </row>
    <row r="20" spans="1:8" x14ac:dyDescent="0.2">
      <c r="A20" s="115">
        <v>18</v>
      </c>
      <c r="B20" s="116">
        <v>1.3303909435699084</v>
      </c>
      <c r="C20" s="116">
        <v>1.7340636066175394</v>
      </c>
      <c r="D20" s="116">
        <v>2.1009220402410378</v>
      </c>
      <c r="E20" s="116">
        <v>2.552379630182251</v>
      </c>
      <c r="F20" s="116">
        <v>2.8784404727386073</v>
      </c>
      <c r="G20" s="116">
        <v>3.6104848848250937</v>
      </c>
      <c r="H20" s="116">
        <v>3.9216458250851596</v>
      </c>
    </row>
    <row r="21" spans="1:8" x14ac:dyDescent="0.2">
      <c r="A21" s="115">
        <v>19</v>
      </c>
      <c r="B21" s="116">
        <v>1.3277282090267981</v>
      </c>
      <c r="C21" s="116">
        <v>1.7291328115213698</v>
      </c>
      <c r="D21" s="116">
        <v>2.0930240544083096</v>
      </c>
      <c r="E21" s="116">
        <v>2.5394831906239612</v>
      </c>
      <c r="F21" s="116">
        <v>2.8609346064649799</v>
      </c>
      <c r="G21" s="116">
        <v>3.5794001489547163</v>
      </c>
      <c r="H21" s="116">
        <v>3.883405852592082</v>
      </c>
    </row>
    <row r="22" spans="1:8" x14ac:dyDescent="0.2">
      <c r="A22" s="115">
        <v>20</v>
      </c>
      <c r="B22" s="116">
        <v>1.3253407069850465</v>
      </c>
      <c r="C22" s="116">
        <v>1.7247182429207868</v>
      </c>
      <c r="D22" s="116">
        <v>2.0859634472658648</v>
      </c>
      <c r="E22" s="116">
        <v>2.5279770027415731</v>
      </c>
      <c r="F22" s="116">
        <v>2.8453397097861091</v>
      </c>
      <c r="G22" s="116">
        <v>3.5518083432033336</v>
      </c>
      <c r="H22" s="116">
        <v>3.8495162749308265</v>
      </c>
    </row>
    <row r="23" spans="1:8" x14ac:dyDescent="0.2">
      <c r="A23" s="115">
        <v>21</v>
      </c>
      <c r="B23" s="116">
        <v>1.3231878738651732</v>
      </c>
      <c r="C23" s="116">
        <v>1.7207429028118781</v>
      </c>
      <c r="D23" s="116">
        <v>2.07961384472768</v>
      </c>
      <c r="E23" s="116">
        <v>2.5176480160447423</v>
      </c>
      <c r="F23" s="116">
        <v>2.8313595580230499</v>
      </c>
      <c r="G23" s="116">
        <v>3.5271536688691771</v>
      </c>
      <c r="H23" s="116">
        <v>3.8192771642744621</v>
      </c>
    </row>
    <row r="24" spans="1:8" x14ac:dyDescent="0.2">
      <c r="A24" s="115">
        <v>22</v>
      </c>
      <c r="B24" s="116">
        <v>1.3212367416133624</v>
      </c>
      <c r="C24" s="116">
        <v>1.7171443743802424</v>
      </c>
      <c r="D24" s="116">
        <v>2.0738730679040258</v>
      </c>
      <c r="E24" s="116">
        <v>2.5083245528990807</v>
      </c>
      <c r="F24" s="116">
        <v>2.8187560606001436</v>
      </c>
      <c r="G24" s="116">
        <v>3.5049920310846621</v>
      </c>
      <c r="H24" s="116">
        <v>3.79213067169839</v>
      </c>
    </row>
    <row r="25" spans="1:8" x14ac:dyDescent="0.2">
      <c r="A25" s="115">
        <v>23</v>
      </c>
      <c r="B25" s="116">
        <v>1.3194602398161621</v>
      </c>
      <c r="C25" s="116">
        <v>1.7138715277470482</v>
      </c>
      <c r="D25" s="116">
        <v>2.0686576104190491</v>
      </c>
      <c r="E25" s="116">
        <v>2.4998667394946681</v>
      </c>
      <c r="F25" s="116">
        <v>2.807335683769999</v>
      </c>
      <c r="G25" s="116">
        <v>3.4849643749398127</v>
      </c>
      <c r="H25" s="116">
        <v>3.7676268043117811</v>
      </c>
    </row>
    <row r="26" spans="1:8" x14ac:dyDescent="0.2">
      <c r="A26" s="115">
        <v>24</v>
      </c>
      <c r="B26" s="116">
        <v>1.3178359336731498</v>
      </c>
      <c r="C26" s="116">
        <v>1.7108820799094284</v>
      </c>
      <c r="D26" s="116">
        <v>2.0638985616280254</v>
      </c>
      <c r="E26" s="116">
        <v>2.492159473157757</v>
      </c>
      <c r="F26" s="116">
        <v>2.7969395047744556</v>
      </c>
      <c r="G26" s="116">
        <v>3.4667772980160274</v>
      </c>
      <c r="H26" s="116">
        <v>3.7453986192900528</v>
      </c>
    </row>
    <row r="27" spans="1:8" x14ac:dyDescent="0.2">
      <c r="A27" s="115">
        <v>25</v>
      </c>
      <c r="B27" s="116">
        <v>1.3163450726738706</v>
      </c>
      <c r="C27" s="116">
        <v>1.7081407612518986</v>
      </c>
      <c r="D27" s="116">
        <v>2.0595385527532977</v>
      </c>
      <c r="E27" s="116">
        <v>2.485107175410763</v>
      </c>
      <c r="F27" s="116">
        <v>2.7874358136769706</v>
      </c>
      <c r="G27" s="116">
        <v>3.4501887269730638</v>
      </c>
      <c r="H27" s="116">
        <v>3.7251439497286496</v>
      </c>
    </row>
    <row r="28" spans="1:8" x14ac:dyDescent="0.2">
      <c r="A28" s="115">
        <v>26</v>
      </c>
      <c r="B28" s="116">
        <v>1.3149718642705173</v>
      </c>
      <c r="C28" s="116">
        <v>1.7056179197592738</v>
      </c>
      <c r="D28" s="116">
        <v>2.0555294386428731</v>
      </c>
      <c r="E28" s="116">
        <v>2.4786298235912425</v>
      </c>
      <c r="F28" s="116">
        <v>2.7787145333296839</v>
      </c>
      <c r="G28" s="116">
        <v>3.4349971815631162</v>
      </c>
      <c r="H28" s="116">
        <v>3.7066117434809116</v>
      </c>
    </row>
    <row r="29" spans="1:8" x14ac:dyDescent="0.2">
      <c r="A29" s="115">
        <v>27</v>
      </c>
      <c r="B29" s="116">
        <v>1.3137029128292739</v>
      </c>
      <c r="C29" s="116">
        <v>1.7032884457221271</v>
      </c>
      <c r="D29" s="116">
        <v>2.0518305164802859</v>
      </c>
      <c r="E29" s="116">
        <v>2.4726599119560069</v>
      </c>
      <c r="F29" s="116">
        <v>2.770682957122212</v>
      </c>
      <c r="G29" s="116">
        <v>3.4210336212293058</v>
      </c>
      <c r="H29" s="116">
        <v>3.6895917134592362</v>
      </c>
    </row>
    <row r="30" spans="1:8" x14ac:dyDescent="0.2">
      <c r="A30" s="115">
        <v>28</v>
      </c>
      <c r="B30" s="116">
        <v>1.3125267815926682</v>
      </c>
      <c r="C30" s="116">
        <v>1.7011309342659326</v>
      </c>
      <c r="D30" s="116">
        <v>2.0484071417952445</v>
      </c>
      <c r="E30" s="116">
        <v>2.467140097967472</v>
      </c>
      <c r="F30" s="116">
        <v>2.7632624554614447</v>
      </c>
      <c r="G30" s="116">
        <v>3.4081551783533595</v>
      </c>
      <c r="H30" s="116">
        <v>3.6739064007012763</v>
      </c>
    </row>
    <row r="31" spans="1:8" x14ac:dyDescent="0.2">
      <c r="A31" s="115">
        <v>29</v>
      </c>
      <c r="B31" s="116">
        <v>1.3114336473015527</v>
      </c>
      <c r="C31" s="116">
        <v>1.6991270265334986</v>
      </c>
      <c r="D31" s="116">
        <v>2.0452296421327048</v>
      </c>
      <c r="E31" s="116">
        <v>2.4620213601504126</v>
      </c>
      <c r="F31" s="116">
        <v>2.7563859036706049</v>
      </c>
      <c r="G31" s="116">
        <v>3.3962402883568026</v>
      </c>
      <c r="H31" s="116">
        <v>3.659405019466333</v>
      </c>
    </row>
    <row r="32" spans="1:8" x14ac:dyDescent="0.2">
      <c r="A32" s="115">
        <v>30</v>
      </c>
      <c r="B32" s="116">
        <v>1.3104150253913947</v>
      </c>
      <c r="C32" s="116">
        <v>1.6972608865939587</v>
      </c>
      <c r="D32" s="116">
        <v>2.0422724563012378</v>
      </c>
      <c r="E32" s="116">
        <v>2.4572615424005915</v>
      </c>
      <c r="F32" s="116">
        <v>2.7499956535672259</v>
      </c>
      <c r="G32" s="116">
        <v>3.385184866829305</v>
      </c>
      <c r="H32" s="116">
        <v>3.6459586350420214</v>
      </c>
    </row>
    <row r="33" spans="1:8" x14ac:dyDescent="0.2">
      <c r="A33" s="115">
        <v>31</v>
      </c>
      <c r="B33" s="116">
        <v>1.3094635494946458</v>
      </c>
      <c r="C33" s="116">
        <v>1.6955187825458664</v>
      </c>
      <c r="D33" s="116">
        <v>2.0395134463964082</v>
      </c>
      <c r="E33" s="116">
        <v>2.4528241934026456</v>
      </c>
      <c r="F33" s="116">
        <v>2.7440419192942698</v>
      </c>
      <c r="G33" s="116">
        <v>3.3748992804233033</v>
      </c>
      <c r="H33" s="116">
        <v>3.633456349758331</v>
      </c>
    </row>
    <row r="34" spans="1:8" x14ac:dyDescent="0.2">
      <c r="A34" s="115">
        <v>32</v>
      </c>
      <c r="B34" s="116">
        <v>1.3085727931295197</v>
      </c>
      <c r="C34" s="116">
        <v>1.6938887483837093</v>
      </c>
      <c r="D34" s="116">
        <v>2.0369333434601011</v>
      </c>
      <c r="E34" s="116">
        <v>2.4486776336720522</v>
      </c>
      <c r="F34" s="116">
        <v>2.7384814820121886</v>
      </c>
      <c r="G34" s="116">
        <v>3.3653059258594324</v>
      </c>
      <c r="H34" s="116">
        <v>3.6218022598674953</v>
      </c>
    </row>
    <row r="35" spans="1:8" x14ac:dyDescent="0.2">
      <c r="A35" s="115">
        <v>33</v>
      </c>
      <c r="B35" s="116">
        <v>1.3077371244508877</v>
      </c>
      <c r="C35" s="116">
        <v>1.6923603090303456</v>
      </c>
      <c r="D35" s="116">
        <v>2.0345152974493397</v>
      </c>
      <c r="E35" s="116">
        <v>2.4447941998078058</v>
      </c>
      <c r="F35" s="116">
        <v>2.733276642350837</v>
      </c>
      <c r="G35" s="116">
        <v>3.3563372793636281</v>
      </c>
      <c r="H35" s="116">
        <v>3.6109130076544274</v>
      </c>
    </row>
    <row r="36" spans="1:8" x14ac:dyDescent="0.2">
      <c r="A36" s="115">
        <v>34</v>
      </c>
      <c r="B36" s="116">
        <v>1.3069515871264279</v>
      </c>
      <c r="C36" s="116">
        <v>1.6909242551868542</v>
      </c>
      <c r="D36" s="116">
        <v>2.0322445093177191</v>
      </c>
      <c r="E36" s="116">
        <v>2.4411496279064839</v>
      </c>
      <c r="F36" s="116">
        <v>2.7283943670707203</v>
      </c>
      <c r="G36" s="116">
        <v>3.3479343133335262</v>
      </c>
      <c r="H36" s="116">
        <v>3.6007157973864077</v>
      </c>
    </row>
    <row r="37" spans="1:8" x14ac:dyDescent="0.2">
      <c r="A37" s="115">
        <v>35</v>
      </c>
      <c r="B37" s="116">
        <v>1.3062118020160358</v>
      </c>
      <c r="C37" s="116">
        <v>1.6895724577802647</v>
      </c>
      <c r="D37" s="116">
        <v>2.0301079282503438</v>
      </c>
      <c r="E37" s="116">
        <v>2.4377225471437423</v>
      </c>
      <c r="F37" s="116">
        <v>2.7238055892080912</v>
      </c>
      <c r="G37" s="116">
        <v>3.3400452020985849</v>
      </c>
      <c r="H37" s="116">
        <v>3.5911467758107785</v>
      </c>
    </row>
    <row r="38" spans="1:8" x14ac:dyDescent="0.2">
      <c r="A38" s="115">
        <v>36</v>
      </c>
      <c r="B38" s="116">
        <v>1.3055138855362491</v>
      </c>
      <c r="C38" s="116">
        <v>1.6882977141168172</v>
      </c>
      <c r="D38" s="116">
        <v>2.028094000980452</v>
      </c>
      <c r="E38" s="116">
        <v>2.4344940612311401</v>
      </c>
      <c r="F38" s="116">
        <v>2.7194846304500082</v>
      </c>
      <c r="G38" s="116">
        <v>3.3326242570625007</v>
      </c>
      <c r="H38" s="116">
        <v>3.5821497014563373</v>
      </c>
    </row>
    <row r="39" spans="1:8" x14ac:dyDescent="0.2">
      <c r="A39" s="115">
        <v>37</v>
      </c>
      <c r="B39" s="116">
        <v>1.3048543814976252</v>
      </c>
      <c r="C39" s="116">
        <v>1.6870936195962629</v>
      </c>
      <c r="D39" s="116">
        <v>2.026192463029111</v>
      </c>
      <c r="E39" s="116">
        <v>2.4314474004646742</v>
      </c>
      <c r="F39" s="116">
        <v>2.7154087215499887</v>
      </c>
      <c r="G39" s="116">
        <v>3.3256310451969409</v>
      </c>
      <c r="H39" s="116">
        <v>3.5736748444452058</v>
      </c>
    </row>
    <row r="40" spans="1:8" x14ac:dyDescent="0.2">
      <c r="A40" s="115">
        <v>38</v>
      </c>
      <c r="B40" s="116">
        <v>1.3042302038905009</v>
      </c>
      <c r="C40" s="116">
        <v>1.6859544601667387</v>
      </c>
      <c r="D40" s="116">
        <v>2.0243941639119702</v>
      </c>
      <c r="E40" s="116">
        <v>2.4285676308590882</v>
      </c>
      <c r="F40" s="116">
        <v>2.711557601913082</v>
      </c>
      <c r="G40" s="116">
        <v>3.3190296551103571</v>
      </c>
      <c r="H40" s="116">
        <v>3.5656780715802339</v>
      </c>
    </row>
    <row r="41" spans="1:8" x14ac:dyDescent="0.2">
      <c r="A41" s="115">
        <v>39</v>
      </c>
      <c r="B41" s="116">
        <v>1.3036385886212738</v>
      </c>
      <c r="C41" s="116">
        <v>1.6848751217112248</v>
      </c>
      <c r="D41" s="116">
        <v>2.0226909200367595</v>
      </c>
      <c r="E41" s="116">
        <v>2.4258414097356304</v>
      </c>
      <c r="F41" s="116">
        <v>2.7079131835176615</v>
      </c>
      <c r="G41" s="116">
        <v>3.3127880826719012</v>
      </c>
      <c r="H41" s="116">
        <v>3.5581200813327323</v>
      </c>
    </row>
    <row r="42" spans="1:8" x14ac:dyDescent="0.2">
      <c r="A42" s="115">
        <v>40</v>
      </c>
      <c r="B42" s="116">
        <v>1.3030770526071962</v>
      </c>
      <c r="C42" s="116">
        <v>1.6838510133356521</v>
      </c>
      <c r="D42" s="116">
        <v>2.0210753903062737</v>
      </c>
      <c r="E42" s="116">
        <v>2.4232567793348583</v>
      </c>
      <c r="F42" s="116">
        <v>2.7044592674331631</v>
      </c>
      <c r="G42" s="116">
        <v>3.3068777140858225</v>
      </c>
      <c r="H42" s="116">
        <v>3.5509657608633112</v>
      </c>
    </row>
    <row r="43" spans="1:8" x14ac:dyDescent="0.2">
      <c r="A43" s="115">
        <v>41</v>
      </c>
      <c r="B43" s="116">
        <v>1.3025433589533821</v>
      </c>
      <c r="C43" s="116">
        <v>1.6828780021327077</v>
      </c>
      <c r="D43" s="116">
        <v>2.0195409704413767</v>
      </c>
      <c r="E43" s="116">
        <v>2.420802991729079</v>
      </c>
      <c r="F43" s="116">
        <v>2.7011813035785219</v>
      </c>
      <c r="G43" s="116">
        <v>3.3012728888594425</v>
      </c>
      <c r="H43" s="116">
        <v>3.5441836429715834</v>
      </c>
    </row>
    <row r="44" spans="1:8" x14ac:dyDescent="0.2">
      <c r="A44" s="115">
        <v>42</v>
      </c>
      <c r="B44" s="116">
        <v>1.3020354871825144</v>
      </c>
      <c r="C44" s="116">
        <v>1.6819523574675355</v>
      </c>
      <c r="D44" s="116">
        <v>2.0180817028184461</v>
      </c>
      <c r="E44" s="116">
        <v>2.4184703596346364</v>
      </c>
      <c r="F44" s="116">
        <v>2.6980661862199842</v>
      </c>
      <c r="G44" s="116">
        <v>3.2959505286297239</v>
      </c>
      <c r="H44" s="116">
        <v>3.5377454453274293</v>
      </c>
    </row>
    <row r="45" spans="1:8" x14ac:dyDescent="0.2">
      <c r="A45" s="115">
        <v>43</v>
      </c>
      <c r="B45" s="116">
        <v>1.301551607682168</v>
      </c>
      <c r="C45" s="116">
        <v>1.6810707032025196</v>
      </c>
      <c r="D45" s="116">
        <v>2.0166921992278248</v>
      </c>
      <c r="E45" s="116">
        <v>2.416250128762973</v>
      </c>
      <c r="F45" s="116">
        <v>2.695102079157675</v>
      </c>
      <c r="G45" s="116">
        <v>3.2908898205606181</v>
      </c>
      <c r="H45" s="116">
        <v>3.5316256778080515</v>
      </c>
    </row>
    <row r="46" spans="1:8" x14ac:dyDescent="0.2">
      <c r="A46" s="115">
        <v>44</v>
      </c>
      <c r="B46" s="116">
        <v>1.3010900596888011</v>
      </c>
      <c r="C46" s="116">
        <v>1.680229976572116</v>
      </c>
      <c r="D46" s="116">
        <v>2.0153675744437649</v>
      </c>
      <c r="E46" s="116">
        <v>2.4141343681687393</v>
      </c>
      <c r="F46" s="116">
        <v>2.6922782656930231</v>
      </c>
      <c r="G46" s="116">
        <v>3.2860719461802881</v>
      </c>
      <c r="H46" s="116">
        <v>3.5258013064871769</v>
      </c>
    </row>
    <row r="47" spans="1:8" x14ac:dyDescent="0.2">
      <c r="A47" s="115">
        <v>45</v>
      </c>
      <c r="B47" s="116">
        <v>1.3006493322502373</v>
      </c>
      <c r="C47" s="116">
        <v>1.6794273926523535</v>
      </c>
      <c r="D47" s="116">
        <v>2.0141033888808457</v>
      </c>
      <c r="E47" s="116">
        <v>2.4121158757033583</v>
      </c>
      <c r="F47" s="116">
        <v>2.6895850193746429</v>
      </c>
      <c r="G47" s="116">
        <v>3.2814798482316827</v>
      </c>
      <c r="H47" s="116">
        <v>3.5202514649710976</v>
      </c>
    </row>
    <row r="48" spans="1:8" x14ac:dyDescent="0.2">
      <c r="A48" s="115">
        <v>46</v>
      </c>
      <c r="B48" s="116">
        <v>1.3002280477069388</v>
      </c>
      <c r="C48" s="116">
        <v>1.678660413556865</v>
      </c>
      <c r="D48" s="116">
        <v>2.0128955989194299</v>
      </c>
      <c r="E48" s="116">
        <v>2.4101880962013791</v>
      </c>
      <c r="F48" s="116">
        <v>2.6870134922422171</v>
      </c>
      <c r="G48" s="116">
        <v>3.2770980294646455</v>
      </c>
      <c r="H48" s="116">
        <v>3.5149572054818057</v>
      </c>
    </row>
    <row r="49" spans="1:8" x14ac:dyDescent="0.2">
      <c r="A49" s="115">
        <v>47</v>
      </c>
      <c r="B49" s="116">
        <v>1.2998249473116616</v>
      </c>
      <c r="C49" s="116">
        <v>1.6779267216418625</v>
      </c>
      <c r="D49" s="116">
        <v>2.0117405137297668</v>
      </c>
      <c r="E49" s="116">
        <v>2.4083450504434252</v>
      </c>
      <c r="F49" s="116">
        <v>2.6845556178665255</v>
      </c>
      <c r="G49" s="116">
        <v>3.272912378380934</v>
      </c>
      <c r="H49" s="116">
        <v>3.5099012834494778</v>
      </c>
    </row>
    <row r="50" spans="1:8" x14ac:dyDescent="0.2">
      <c r="A50" s="115">
        <v>48</v>
      </c>
      <c r="B50" s="116">
        <v>1.2994388786713924</v>
      </c>
      <c r="C50" s="116">
        <v>1.6772241961243386</v>
      </c>
      <c r="D50" s="116">
        <v>2.0106347576242314</v>
      </c>
      <c r="E50" s="116">
        <v>2.406581273275608</v>
      </c>
      <c r="F50" s="116">
        <v>2.6822040269502154</v>
      </c>
      <c r="G50" s="116">
        <v>3.2689100178140071</v>
      </c>
      <c r="H50" s="116">
        <v>3.5050679704702019</v>
      </c>
    </row>
    <row r="51" spans="1:8" x14ac:dyDescent="0.2">
      <c r="A51" s="115">
        <v>49</v>
      </c>
      <c r="B51" s="116">
        <v>1.2990687847477498</v>
      </c>
      <c r="C51" s="116">
        <v>1.6765508926168529</v>
      </c>
      <c r="D51" s="116">
        <v>2.0095752371292388</v>
      </c>
      <c r="E51" s="116">
        <v>2.4048917595376684</v>
      </c>
      <c r="F51" s="116">
        <v>2.6799519736315514</v>
      </c>
      <c r="G51" s="116">
        <v>3.265079172928858</v>
      </c>
      <c r="H51" s="116">
        <v>3.5004428913673662</v>
      </c>
    </row>
    <row r="52" spans="1:8" x14ac:dyDescent="0.2">
      <c r="A52" s="115">
        <v>50</v>
      </c>
      <c r="B52" s="116">
        <v>1.2987136941948108</v>
      </c>
      <c r="C52" s="116">
        <v>1.6759050251630967</v>
      </c>
      <c r="D52" s="116">
        <v>2.0085591121007611</v>
      </c>
      <c r="E52" s="116">
        <v>2.4032719166741709</v>
      </c>
      <c r="F52" s="116">
        <v>2.6777932709408443</v>
      </c>
      <c r="G52" s="116">
        <v>3.261409055798318</v>
      </c>
      <c r="H52" s="116">
        <v>3.4960128818111396</v>
      </c>
    </row>
    <row r="53" spans="1:8" x14ac:dyDescent="0.2">
      <c r="A53" s="115">
        <v>60</v>
      </c>
      <c r="B53" s="116">
        <v>1.2958210935157342</v>
      </c>
      <c r="C53" s="116">
        <v>1.6706488649046354</v>
      </c>
      <c r="D53" s="116">
        <v>2.0002978220142609</v>
      </c>
      <c r="E53" s="116">
        <v>2.3901194726249129</v>
      </c>
      <c r="F53" s="116">
        <v>2.6602830288550381</v>
      </c>
      <c r="G53" s="116">
        <v>3.2317091260243584</v>
      </c>
      <c r="H53" s="116">
        <v>3.4602004691963555</v>
      </c>
    </row>
    <row r="54" spans="1:8" x14ac:dyDescent="0.2">
      <c r="A54" s="115">
        <v>70</v>
      </c>
      <c r="B54" s="116">
        <v>1.2937628979376541</v>
      </c>
      <c r="C54" s="116">
        <v>1.6669144790559576</v>
      </c>
      <c r="D54" s="116">
        <v>1.9944371117711854</v>
      </c>
      <c r="E54" s="116">
        <v>2.3808074822914329</v>
      </c>
      <c r="F54" s="116">
        <v>2.6479046237511512</v>
      </c>
      <c r="G54" s="116">
        <v>3.21078906096783</v>
      </c>
      <c r="H54" s="116">
        <v>3.4350145214208152</v>
      </c>
    </row>
    <row r="55" spans="1:8" x14ac:dyDescent="0.2">
      <c r="A55" s="115">
        <v>80</v>
      </c>
      <c r="B55" s="116">
        <v>1.2922235830591293</v>
      </c>
      <c r="C55" s="116">
        <v>1.6641245785896708</v>
      </c>
      <c r="D55" s="116">
        <v>1.9900634212544475</v>
      </c>
      <c r="E55" s="116">
        <v>2.3738682729673433</v>
      </c>
      <c r="F55" s="116">
        <v>2.6386905963441825</v>
      </c>
      <c r="G55" s="116">
        <v>3.195257690290743</v>
      </c>
      <c r="H55" s="116">
        <v>3.4163374584769461</v>
      </c>
    </row>
    <row r="56" spans="1:8" x14ac:dyDescent="0.2">
      <c r="A56" s="115">
        <v>90</v>
      </c>
      <c r="B56" s="116">
        <v>1.2910288987408942</v>
      </c>
      <c r="C56" s="116">
        <v>1.661961084030164</v>
      </c>
      <c r="D56" s="116">
        <v>1.986674540703772</v>
      </c>
      <c r="E56" s="116">
        <v>2.3684974762391677</v>
      </c>
      <c r="F56" s="116">
        <v>2.6315651655871597</v>
      </c>
      <c r="G56" s="116">
        <v>3.1832708140535444</v>
      </c>
      <c r="H56" s="116">
        <v>3.4019353068602105</v>
      </c>
    </row>
    <row r="57" spans="1:8" x14ac:dyDescent="0.2">
      <c r="A57" s="115">
        <v>100</v>
      </c>
      <c r="B57" s="116">
        <v>1.2900747613465169</v>
      </c>
      <c r="C57" s="116">
        <v>1.6602343260853425</v>
      </c>
      <c r="D57" s="116">
        <v>1.9839715185235556</v>
      </c>
      <c r="E57" s="116">
        <v>2.3642173662384813</v>
      </c>
      <c r="F57" s="116">
        <v>2.6258905214380182</v>
      </c>
      <c r="G57" s="116">
        <v>3.1737394937387822</v>
      </c>
      <c r="H57" s="116">
        <v>3.3904913111642285</v>
      </c>
    </row>
    <row r="58" spans="1:8" x14ac:dyDescent="0.2">
      <c r="A58" s="115">
        <v>120</v>
      </c>
      <c r="B58" s="116">
        <v>1.2886462336563809</v>
      </c>
      <c r="C58" s="116">
        <v>1.6576508993552355</v>
      </c>
      <c r="D58" s="116">
        <v>1.9799304050824413</v>
      </c>
      <c r="E58" s="116">
        <v>2.3578246126487556</v>
      </c>
      <c r="F58" s="116">
        <v>2.617421145106865</v>
      </c>
      <c r="G58" s="116">
        <v>3.15953874331711</v>
      </c>
      <c r="H58" s="116">
        <v>3.3734537685625003</v>
      </c>
    </row>
    <row r="59" spans="1:8" x14ac:dyDescent="0.2">
      <c r="A59" s="115">
        <v>150</v>
      </c>
      <c r="B59" s="116">
        <v>1.2872209136149522</v>
      </c>
      <c r="C59" s="116">
        <v>1.6550755001871769</v>
      </c>
      <c r="D59" s="116">
        <v>1.9759053308966197</v>
      </c>
      <c r="E59" s="116">
        <v>2.3514645817783082</v>
      </c>
      <c r="F59" s="116">
        <v>2.6090025658655387</v>
      </c>
      <c r="G59" s="116">
        <v>3.1454525319823552</v>
      </c>
      <c r="H59" s="116">
        <v>3.3565689817424422</v>
      </c>
    </row>
    <row r="60" spans="1:8" x14ac:dyDescent="0.2">
      <c r="A60" s="115">
        <v>500</v>
      </c>
      <c r="B60" s="116">
        <v>1.2832470207103852</v>
      </c>
      <c r="C60" s="116">
        <v>1.6479068539295096</v>
      </c>
      <c r="D60" s="116">
        <v>1.9647198374673649</v>
      </c>
      <c r="E60" s="116">
        <v>2.3338289553523102</v>
      </c>
      <c r="F60" s="116">
        <v>2.5856978351419295</v>
      </c>
      <c r="G60" s="116">
        <v>3.1066116243216375</v>
      </c>
      <c r="H60" s="116">
        <v>3.3100911515226676</v>
      </c>
    </row>
    <row r="61" spans="1:8" x14ac:dyDescent="0.2">
      <c r="A61" s="115">
        <v>100000</v>
      </c>
      <c r="B61" s="116">
        <v>1.2815600314455411</v>
      </c>
      <c r="C61" s="116">
        <v>1.6448688647824115</v>
      </c>
      <c r="D61" s="116">
        <v>1.9599877075377699</v>
      </c>
      <c r="E61" s="116">
        <v>2.3263851653547012</v>
      </c>
      <c r="F61" s="116">
        <v>2.5758784699093904</v>
      </c>
      <c r="G61" s="116">
        <v>3.0903138094281259</v>
      </c>
      <c r="H61" s="116">
        <v>3.2906240314111059</v>
      </c>
    </row>
    <row r="62" spans="1:8" x14ac:dyDescent="0.2">
      <c r="A62" s="115" t="s">
        <v>104</v>
      </c>
      <c r="B62" s="116">
        <v>1.2815515655446006</v>
      </c>
      <c r="C62" s="116">
        <v>1.6448536269514715</v>
      </c>
      <c r="D62" s="116">
        <v>1.9599639845400536</v>
      </c>
      <c r="E62" s="116">
        <v>2.3263478740408408</v>
      </c>
      <c r="F62" s="116">
        <v>2.5758293035488999</v>
      </c>
      <c r="G62" s="116">
        <v>3.0902323061678132</v>
      </c>
      <c r="H62" s="116">
        <v>3.2905267314919255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G7" sqref="G7"/>
    </sheetView>
  </sheetViews>
  <sheetFormatPr defaultRowHeight="12.75" x14ac:dyDescent="0.2"/>
  <cols>
    <col min="2" max="5" width="7.85546875" customWidth="1"/>
    <col min="7" max="7" width="19.7109375" customWidth="1"/>
    <col min="9" max="9" width="19" customWidth="1"/>
  </cols>
  <sheetData>
    <row r="2" spans="1:10" x14ac:dyDescent="0.2">
      <c r="A2" s="36" t="s">
        <v>42</v>
      </c>
      <c r="B2" s="42" t="s">
        <v>47</v>
      </c>
      <c r="C2" s="42" t="s">
        <v>48</v>
      </c>
      <c r="D2" s="42" t="s">
        <v>49</v>
      </c>
      <c r="E2" s="42" t="s">
        <v>46</v>
      </c>
    </row>
    <row r="3" spans="1:10" x14ac:dyDescent="0.2">
      <c r="A3" s="36" t="s">
        <v>51</v>
      </c>
      <c r="B3" s="42">
        <v>1</v>
      </c>
      <c r="C3" s="42">
        <v>1</v>
      </c>
      <c r="D3" s="42">
        <v>5</v>
      </c>
      <c r="E3" s="42">
        <v>3</v>
      </c>
      <c r="G3" s="113" t="s">
        <v>96</v>
      </c>
      <c r="H3" s="79">
        <f>AVERAGE(B3:E3)</f>
        <v>2.5</v>
      </c>
    </row>
    <row r="6" spans="1:10" ht="30" customHeight="1" x14ac:dyDescent="0.2">
      <c r="A6" s="112" t="s">
        <v>79</v>
      </c>
      <c r="B6" s="111" t="s">
        <v>72</v>
      </c>
      <c r="C6" s="111"/>
      <c r="D6" s="111" t="s">
        <v>75</v>
      </c>
      <c r="E6" s="111"/>
    </row>
    <row r="7" spans="1:10" x14ac:dyDescent="0.2">
      <c r="A7" s="112"/>
      <c r="B7" s="1" t="s">
        <v>73</v>
      </c>
      <c r="C7" s="1" t="s">
        <v>74</v>
      </c>
      <c r="D7" s="1" t="s">
        <v>73</v>
      </c>
      <c r="E7" s="1" t="s">
        <v>74</v>
      </c>
      <c r="F7" s="1" t="s">
        <v>76</v>
      </c>
    </row>
    <row r="8" spans="1:10" x14ac:dyDescent="0.2">
      <c r="A8" s="1">
        <v>1</v>
      </c>
      <c r="B8" s="1" t="s">
        <v>47</v>
      </c>
      <c r="C8" s="1" t="s">
        <v>48</v>
      </c>
      <c r="D8">
        <f>HLOOKUP(B8,$B$2:$E$3,2,FALSE)</f>
        <v>1</v>
      </c>
      <c r="E8">
        <f>HLOOKUP(C8,$B$2:$E$3,2,FALSE)</f>
        <v>1</v>
      </c>
      <c r="F8">
        <f>AVERAGE(D8:E8)</f>
        <v>1</v>
      </c>
    </row>
    <row r="9" spans="1:10" x14ac:dyDescent="0.2">
      <c r="A9" s="1">
        <v>2</v>
      </c>
      <c r="B9" s="1" t="s">
        <v>47</v>
      </c>
      <c r="C9" s="1" t="s">
        <v>49</v>
      </c>
      <c r="D9">
        <f t="shared" ref="D9:D19" si="0">HLOOKUP(B9,$B$2:$E$3,2,FALSE)</f>
        <v>1</v>
      </c>
      <c r="E9">
        <f t="shared" ref="E9:E19" si="1">HLOOKUP(C9,$B$2:$E$3,2,FALSE)</f>
        <v>5</v>
      </c>
      <c r="F9">
        <f t="shared" ref="F9:F19" si="2">AVERAGE(D9:E9)</f>
        <v>3</v>
      </c>
    </row>
    <row r="10" spans="1:10" x14ac:dyDescent="0.2">
      <c r="A10" s="1">
        <v>3</v>
      </c>
      <c r="B10" s="1" t="s">
        <v>47</v>
      </c>
      <c r="C10" s="1" t="s">
        <v>46</v>
      </c>
      <c r="D10">
        <f t="shared" si="0"/>
        <v>1</v>
      </c>
      <c r="E10">
        <f t="shared" si="1"/>
        <v>3</v>
      </c>
      <c r="F10">
        <f t="shared" si="2"/>
        <v>2</v>
      </c>
    </row>
    <row r="11" spans="1:10" ht="13.5" thickBot="1" x14ac:dyDescent="0.25">
      <c r="A11" s="1">
        <v>4</v>
      </c>
      <c r="B11" s="1" t="s">
        <v>48</v>
      </c>
      <c r="C11" s="1" t="s">
        <v>47</v>
      </c>
      <c r="D11">
        <f t="shared" si="0"/>
        <v>1</v>
      </c>
      <c r="E11">
        <f t="shared" si="1"/>
        <v>1</v>
      </c>
      <c r="F11">
        <f t="shared" si="2"/>
        <v>1</v>
      </c>
      <c r="H11" t="s">
        <v>76</v>
      </c>
      <c r="I11" t="s">
        <v>77</v>
      </c>
      <c r="J11" t="s">
        <v>78</v>
      </c>
    </row>
    <row r="12" spans="1:10" x14ac:dyDescent="0.2">
      <c r="A12" s="1">
        <v>5</v>
      </c>
      <c r="B12" s="1" t="s">
        <v>48</v>
      </c>
      <c r="C12" s="1" t="s">
        <v>49</v>
      </c>
      <c r="D12">
        <f t="shared" si="0"/>
        <v>1</v>
      </c>
      <c r="E12">
        <f t="shared" si="1"/>
        <v>5</v>
      </c>
      <c r="F12">
        <f t="shared" si="2"/>
        <v>3</v>
      </c>
      <c r="H12" s="72">
        <v>1</v>
      </c>
      <c r="I12" s="73">
        <v>2</v>
      </c>
      <c r="J12">
        <f>I12/$I$16</f>
        <v>0.16666666666666666</v>
      </c>
    </row>
    <row r="13" spans="1:10" x14ac:dyDescent="0.2">
      <c r="A13" s="1">
        <v>6</v>
      </c>
      <c r="B13" s="1" t="s">
        <v>48</v>
      </c>
      <c r="C13" s="1" t="s">
        <v>46</v>
      </c>
      <c r="D13">
        <f t="shared" si="0"/>
        <v>1</v>
      </c>
      <c r="E13">
        <f t="shared" si="1"/>
        <v>3</v>
      </c>
      <c r="F13">
        <f t="shared" si="2"/>
        <v>2</v>
      </c>
      <c r="H13" s="75">
        <v>2</v>
      </c>
      <c r="I13" s="76">
        <v>4</v>
      </c>
      <c r="J13">
        <f>I13/$I$16</f>
        <v>0.33333333333333331</v>
      </c>
    </row>
    <row r="14" spans="1:10" x14ac:dyDescent="0.2">
      <c r="A14" s="1">
        <v>7</v>
      </c>
      <c r="B14" s="1" t="s">
        <v>49</v>
      </c>
      <c r="C14" s="1" t="s">
        <v>47</v>
      </c>
      <c r="D14">
        <f t="shared" si="0"/>
        <v>5</v>
      </c>
      <c r="E14">
        <f t="shared" si="1"/>
        <v>1</v>
      </c>
      <c r="F14">
        <f t="shared" si="2"/>
        <v>3</v>
      </c>
      <c r="H14" s="75">
        <v>3</v>
      </c>
      <c r="I14" s="76">
        <v>4</v>
      </c>
      <c r="J14">
        <f>I14/$I$16</f>
        <v>0.33333333333333331</v>
      </c>
    </row>
    <row r="15" spans="1:10" ht="13.5" thickBot="1" x14ac:dyDescent="0.25">
      <c r="A15" s="1">
        <v>8</v>
      </c>
      <c r="B15" s="1" t="s">
        <v>49</v>
      </c>
      <c r="C15" s="1" t="s">
        <v>48</v>
      </c>
      <c r="D15">
        <f t="shared" si="0"/>
        <v>5</v>
      </c>
      <c r="E15">
        <f t="shared" si="1"/>
        <v>1</v>
      </c>
      <c r="F15">
        <f t="shared" si="2"/>
        <v>3</v>
      </c>
      <c r="H15" s="77">
        <v>4</v>
      </c>
      <c r="I15" s="78">
        <v>2</v>
      </c>
      <c r="J15">
        <f>I15/$I$16</f>
        <v>0.16666666666666666</v>
      </c>
    </row>
    <row r="16" spans="1:10" x14ac:dyDescent="0.2">
      <c r="A16" s="1">
        <v>9</v>
      </c>
      <c r="B16" s="1" t="s">
        <v>49</v>
      </c>
      <c r="C16" s="1" t="s">
        <v>46</v>
      </c>
      <c r="D16">
        <f t="shared" si="0"/>
        <v>5</v>
      </c>
      <c r="E16">
        <f t="shared" si="1"/>
        <v>3</v>
      </c>
      <c r="F16">
        <f t="shared" si="2"/>
        <v>4</v>
      </c>
      <c r="I16">
        <f>SUM(I12:I15)</f>
        <v>12</v>
      </c>
      <c r="J16">
        <f>SUM(J12:J15)</f>
        <v>0.99999999999999989</v>
      </c>
    </row>
    <row r="17" spans="1:10" x14ac:dyDescent="0.2">
      <c r="A17" s="1">
        <v>10</v>
      </c>
      <c r="B17" s="1" t="s">
        <v>46</v>
      </c>
      <c r="C17" s="1" t="s">
        <v>47</v>
      </c>
      <c r="D17">
        <f t="shared" si="0"/>
        <v>3</v>
      </c>
      <c r="E17">
        <f t="shared" si="1"/>
        <v>1</v>
      </c>
      <c r="F17">
        <f t="shared" si="2"/>
        <v>2</v>
      </c>
    </row>
    <row r="18" spans="1:10" x14ac:dyDescent="0.2">
      <c r="A18" s="1">
        <v>11</v>
      </c>
      <c r="B18" s="1" t="s">
        <v>46</v>
      </c>
      <c r="C18" s="1" t="s">
        <v>48</v>
      </c>
      <c r="D18">
        <f t="shared" si="0"/>
        <v>3</v>
      </c>
      <c r="E18">
        <f t="shared" si="1"/>
        <v>1</v>
      </c>
      <c r="F18">
        <f t="shared" si="2"/>
        <v>2</v>
      </c>
      <c r="I18" s="113" t="s">
        <v>97</v>
      </c>
      <c r="J18" s="79">
        <f>SUMPRODUCT(H12:H15,J12:J15)</f>
        <v>2.5</v>
      </c>
    </row>
    <row r="19" spans="1:10" x14ac:dyDescent="0.2">
      <c r="A19" s="1">
        <v>12</v>
      </c>
      <c r="B19" s="1" t="s">
        <v>46</v>
      </c>
      <c r="C19" s="1" t="s">
        <v>49</v>
      </c>
      <c r="D19">
        <f t="shared" si="0"/>
        <v>3</v>
      </c>
      <c r="E19">
        <f t="shared" si="1"/>
        <v>5</v>
      </c>
      <c r="F19">
        <f t="shared" si="2"/>
        <v>4</v>
      </c>
    </row>
  </sheetData>
  <mergeCells count="3">
    <mergeCell ref="B6:C6"/>
    <mergeCell ref="D6:E6"/>
    <mergeCell ref="A6:A7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TESTO</vt:lpstr>
      <vt:lpstr>ES_1</vt:lpstr>
      <vt:lpstr>ES_2</vt:lpstr>
      <vt:lpstr>ES_3</vt:lpstr>
      <vt:lpstr>ES_4</vt:lpstr>
      <vt:lpstr>tavola t</vt:lpstr>
      <vt:lpstr>ES_5</vt:lpstr>
    </vt:vector>
  </TitlesOfParts>
  <Company>Uiversità di Firenze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Dipartimento di Statistica</dc:creator>
  <cp:lastModifiedBy>Maltagliati</cp:lastModifiedBy>
  <cp:lastPrinted>2007-06-04T07:48:31Z</cp:lastPrinted>
  <dcterms:created xsi:type="dcterms:W3CDTF">2005-02-21T12:29:48Z</dcterms:created>
  <dcterms:modified xsi:type="dcterms:W3CDTF">2020-02-20T12:46:33Z</dcterms:modified>
</cp:coreProperties>
</file>